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DeTrabalho" defaultThemeVersion="124226"/>
  <bookViews>
    <workbookView xWindow="-120" yWindow="-120" windowWidth="20640" windowHeight="11760" tabRatio="853"/>
  </bookViews>
  <sheets>
    <sheet name="PLANILHA NÃO DES" sheetId="15" r:id="rId1"/>
    <sheet name="CPUs" sheetId="21" r:id="rId2"/>
    <sheet name="CRONOGRAMA" sheetId="16" r:id="rId3"/>
    <sheet name="BDI" sheetId="17" r:id="rId4"/>
    <sheet name="BDI MAT" sheetId="19" r:id="rId5"/>
    <sheet name="ES" sheetId="23" r:id="rId6"/>
  </sheets>
  <externalReferences>
    <externalReference r:id="rId7"/>
    <externalReference r:id="rId8"/>
  </externalReferences>
  <definedNames>
    <definedName name="_xlnm._FilterDatabase" localSheetId="2" hidden="1">CRONOGRAMA!$E$2:$E$34</definedName>
    <definedName name="_xlnm.Print_Area" localSheetId="3">BDI!$A$1:$C$101</definedName>
    <definedName name="_xlnm.Print_Area" localSheetId="4">'BDI MAT'!$A$1:$C$103</definedName>
    <definedName name="_xlnm.Print_Area" localSheetId="1">CPUs!$A$1:$J$694</definedName>
    <definedName name="_xlnm.Print_Area" localSheetId="2">CRONOGRAMA!$A$1:$Q$48</definedName>
    <definedName name="_xlnm.Print_Area" localSheetId="5">ES!$A$1:$F$54</definedName>
    <definedName name="tabcomp" localSheetId="3">'[1]Composição Elétrica'!$B:$M</definedName>
    <definedName name="tabcomp" localSheetId="4">'[1]Composição Elétrica'!$B:$M</definedName>
    <definedName name="tabcomp">'[2]Composição Elétrica'!$B:$M</definedName>
    <definedName name="_xlnm.Print_Titles" localSheetId="1">CPUs!$1:$9</definedName>
    <definedName name="_xlnm.Print_Titles" localSheetId="2">CRONOGRAMA!$A:$E,CRONOGRAMA!$1:$10</definedName>
    <definedName name="_xlnm.Print_Titles" localSheetId="0">'PLANILHA NÃO DES'!$1:$10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0" i="15" l="1"/>
  <c r="I130" i="15" s="1"/>
  <c r="J130" i="15" s="1"/>
  <c r="H129" i="15"/>
  <c r="I129" i="15" s="1"/>
  <c r="J129" i="15" s="1"/>
  <c r="H128" i="15"/>
  <c r="I128" i="15" s="1"/>
  <c r="J128" i="15" s="1"/>
  <c r="I127" i="15"/>
  <c r="J127" i="15" s="1"/>
  <c r="H127" i="15"/>
  <c r="H126" i="15"/>
  <c r="I126" i="15" s="1"/>
  <c r="J126" i="15" s="1"/>
  <c r="I125" i="15"/>
  <c r="J125" i="15" s="1"/>
  <c r="H125" i="15"/>
  <c r="J124" i="15"/>
  <c r="I124" i="15"/>
  <c r="H124" i="15"/>
  <c r="I123" i="15"/>
  <c r="J123" i="15" s="1"/>
  <c r="H123" i="15"/>
  <c r="H122" i="15"/>
  <c r="I122" i="15" s="1"/>
  <c r="J122" i="15" s="1"/>
  <c r="H121" i="15"/>
  <c r="I121" i="15" s="1"/>
  <c r="J121" i="15" s="1"/>
  <c r="H120" i="15"/>
  <c r="I120" i="15" s="1"/>
  <c r="J120" i="15" s="1"/>
  <c r="H119" i="15"/>
  <c r="I119" i="15" s="1"/>
  <c r="J119" i="15" s="1"/>
  <c r="H118" i="15"/>
  <c r="I118" i="15" s="1"/>
  <c r="J118" i="15" s="1"/>
  <c r="I117" i="15"/>
  <c r="J117" i="15" s="1"/>
  <c r="H117" i="15"/>
  <c r="I116" i="15"/>
  <c r="J116" i="15" s="1"/>
  <c r="H116" i="15"/>
  <c r="I115" i="15"/>
  <c r="J115" i="15" s="1"/>
  <c r="H115" i="15"/>
  <c r="H114" i="15"/>
  <c r="I114" i="15" s="1"/>
  <c r="J114" i="15" s="1"/>
  <c r="H113" i="15"/>
  <c r="I113" i="15" s="1"/>
  <c r="J113" i="15" s="1"/>
  <c r="H112" i="15"/>
  <c r="I112" i="15" s="1"/>
  <c r="J112" i="15" s="1"/>
  <c r="H111" i="15"/>
  <c r="I111" i="15" s="1"/>
  <c r="J111" i="15" s="1"/>
  <c r="J110" i="15"/>
  <c r="I109" i="15"/>
  <c r="J109" i="15" s="1"/>
  <c r="H109" i="15"/>
  <c r="I108" i="15"/>
  <c r="J108" i="15" s="1"/>
  <c r="H108" i="15"/>
  <c r="I107" i="15"/>
  <c r="J107" i="15" s="1"/>
  <c r="H107" i="15"/>
  <c r="J106" i="15"/>
  <c r="I106" i="15"/>
  <c r="H106" i="15"/>
  <c r="I105" i="15"/>
  <c r="J105" i="15" s="1"/>
  <c r="H105" i="15"/>
  <c r="I104" i="15"/>
  <c r="J104" i="15" s="1"/>
  <c r="H104" i="15"/>
  <c r="J103" i="15"/>
  <c r="I103" i="15"/>
  <c r="H103" i="15"/>
  <c r="I102" i="15"/>
  <c r="J102" i="15" s="1"/>
  <c r="H102" i="15"/>
  <c r="I101" i="15"/>
  <c r="J101" i="15" s="1"/>
  <c r="H101" i="15"/>
  <c r="I100" i="15"/>
  <c r="J100" i="15" s="1"/>
  <c r="H100" i="15"/>
  <c r="I99" i="15"/>
  <c r="J99" i="15" s="1"/>
  <c r="H99" i="15"/>
  <c r="J98" i="15"/>
  <c r="I98" i="15"/>
  <c r="H98" i="15"/>
  <c r="J97" i="15"/>
  <c r="H96" i="15"/>
  <c r="I96" i="15" s="1"/>
  <c r="J96" i="15" s="1"/>
  <c r="I95" i="15"/>
  <c r="J95" i="15" s="1"/>
  <c r="H95" i="15"/>
  <c r="H94" i="15"/>
  <c r="I94" i="15" s="1"/>
  <c r="J94" i="15" s="1"/>
  <c r="J93" i="15"/>
  <c r="H92" i="15"/>
  <c r="I92" i="15" s="1"/>
  <c r="J92" i="15" s="1"/>
  <c r="J91" i="15"/>
  <c r="I91" i="15"/>
  <c r="H91" i="15"/>
  <c r="H90" i="15"/>
  <c r="I90" i="15" s="1"/>
  <c r="J90" i="15" s="1"/>
  <c r="J89" i="15"/>
  <c r="I89" i="15"/>
  <c r="H89" i="15"/>
  <c r="J88" i="15"/>
  <c r="I87" i="15"/>
  <c r="J87" i="15" s="1"/>
  <c r="H87" i="15"/>
  <c r="J86" i="15"/>
  <c r="I85" i="15"/>
  <c r="J85" i="15" s="1"/>
  <c r="H85" i="15"/>
  <c r="H84" i="15"/>
  <c r="I84" i="15" s="1"/>
  <c r="J84" i="15" s="1"/>
  <c r="H83" i="15"/>
  <c r="I83" i="15" s="1"/>
  <c r="J83" i="15" s="1"/>
  <c r="J82" i="15"/>
  <c r="H81" i="15"/>
  <c r="I81" i="15" s="1"/>
  <c r="J81" i="15" s="1"/>
  <c r="H80" i="15"/>
  <c r="I80" i="15" s="1"/>
  <c r="J80" i="15" s="1"/>
  <c r="I79" i="15"/>
  <c r="J79" i="15" s="1"/>
  <c r="H79" i="15"/>
  <c r="J78" i="15"/>
  <c r="J77" i="15"/>
  <c r="H76" i="15"/>
  <c r="I76" i="15" s="1"/>
  <c r="J76" i="15" s="1"/>
  <c r="J75" i="15"/>
  <c r="J74" i="15"/>
  <c r="I74" i="15"/>
  <c r="H74" i="15"/>
  <c r="J73" i="15"/>
  <c r="H72" i="15"/>
  <c r="I72" i="15" s="1"/>
  <c r="J72" i="15" s="1"/>
  <c r="I71" i="15"/>
  <c r="J71" i="15" s="1"/>
  <c r="H71" i="15"/>
  <c r="H70" i="15"/>
  <c r="I70" i="15" s="1"/>
  <c r="J70" i="15" s="1"/>
  <c r="H69" i="15"/>
  <c r="I69" i="15" s="1"/>
  <c r="J69" i="15" s="1"/>
  <c r="J68" i="15"/>
  <c r="I68" i="15"/>
  <c r="H68" i="15"/>
  <c r="I67" i="15"/>
  <c r="J67" i="15" s="1"/>
  <c r="H67" i="15"/>
  <c r="J66" i="15"/>
  <c r="I65" i="15"/>
  <c r="J65" i="15" s="1"/>
  <c r="H65" i="15"/>
  <c r="H64" i="15"/>
  <c r="I64" i="15" s="1"/>
  <c r="J64" i="15" s="1"/>
  <c r="J63" i="15"/>
  <c r="H62" i="15"/>
  <c r="I62" i="15" s="1"/>
  <c r="J62" i="15" s="1"/>
  <c r="H61" i="15"/>
  <c r="I61" i="15" s="1"/>
  <c r="J61" i="15" s="1"/>
  <c r="J60" i="15"/>
  <c r="H59" i="15"/>
  <c r="I59" i="15" s="1"/>
  <c r="J59" i="15" s="1"/>
  <c r="J58" i="15"/>
  <c r="I58" i="15"/>
  <c r="H58" i="15"/>
  <c r="I57" i="15"/>
  <c r="J57" i="15" s="1"/>
  <c r="H57" i="15"/>
  <c r="H56" i="15"/>
  <c r="I56" i="15" s="1"/>
  <c r="J56" i="15" s="1"/>
  <c r="H55" i="15"/>
  <c r="I55" i="15" s="1"/>
  <c r="J55" i="15" s="1"/>
  <c r="H54" i="15"/>
  <c r="I54" i="15" s="1"/>
  <c r="J54" i="15" s="1"/>
  <c r="I53" i="15"/>
  <c r="J53" i="15" s="1"/>
  <c r="H53" i="15"/>
  <c r="H52" i="15"/>
  <c r="I52" i="15" s="1"/>
  <c r="J52" i="15" s="1"/>
  <c r="H51" i="15"/>
  <c r="I51" i="15" s="1"/>
  <c r="J51" i="15" s="1"/>
  <c r="J50" i="15"/>
  <c r="I50" i="15"/>
  <c r="H50" i="15"/>
  <c r="J49" i="15"/>
  <c r="J48" i="15"/>
  <c r="H47" i="15"/>
  <c r="I47" i="15" s="1"/>
  <c r="J47" i="15" s="1"/>
  <c r="J46" i="15"/>
  <c r="I46" i="15"/>
  <c r="H46" i="15"/>
  <c r="I45" i="15"/>
  <c r="J45" i="15" s="1"/>
  <c r="H45" i="15"/>
  <c r="H44" i="15"/>
  <c r="I44" i="15" s="1"/>
  <c r="J44" i="15" s="1"/>
  <c r="H43" i="15"/>
  <c r="I43" i="15" s="1"/>
  <c r="J43" i="15" s="1"/>
  <c r="H42" i="15"/>
  <c r="I42" i="15" s="1"/>
  <c r="J42" i="15" s="1"/>
  <c r="J41" i="15"/>
  <c r="J40" i="15"/>
  <c r="I40" i="15"/>
  <c r="H40" i="15"/>
  <c r="I39" i="15"/>
  <c r="J39" i="15" s="1"/>
  <c r="H39" i="15"/>
  <c r="H38" i="15"/>
  <c r="I38" i="15" s="1"/>
  <c r="J38" i="15" s="1"/>
  <c r="H37" i="15"/>
  <c r="I37" i="15" s="1"/>
  <c r="J37" i="15" s="1"/>
  <c r="H36" i="15"/>
  <c r="I36" i="15" s="1"/>
  <c r="J36" i="15" s="1"/>
  <c r="I35" i="15"/>
  <c r="J35" i="15" s="1"/>
  <c r="H35" i="15"/>
  <c r="J34" i="15"/>
  <c r="I33" i="15"/>
  <c r="J33" i="15" s="1"/>
  <c r="H33" i="15"/>
  <c r="H32" i="15"/>
  <c r="I32" i="15" s="1"/>
  <c r="J32" i="15" s="1"/>
  <c r="J31" i="15"/>
  <c r="H30" i="15"/>
  <c r="I30" i="15" s="1"/>
  <c r="J30" i="15" s="1"/>
  <c r="H29" i="15"/>
  <c r="I29" i="15" s="1"/>
  <c r="J29" i="15" s="1"/>
  <c r="J28" i="15"/>
  <c r="I28" i="15"/>
  <c r="H28" i="15"/>
  <c r="I27" i="15"/>
  <c r="J27" i="15" s="1"/>
  <c r="H27" i="15"/>
  <c r="J26" i="15"/>
  <c r="I25" i="15"/>
  <c r="J25" i="15" s="1"/>
  <c r="H25" i="15"/>
  <c r="H24" i="15"/>
  <c r="I24" i="15" s="1"/>
  <c r="J24" i="15" s="1"/>
  <c r="H23" i="15"/>
  <c r="I23" i="15" s="1"/>
  <c r="J23" i="15" s="1"/>
  <c r="J22" i="15"/>
  <c r="I22" i="15"/>
  <c r="H22" i="15"/>
  <c r="I21" i="15"/>
  <c r="J21" i="15" s="1"/>
  <c r="H21" i="15"/>
  <c r="H20" i="15"/>
  <c r="I20" i="15" s="1"/>
  <c r="J20" i="15" s="1"/>
  <c r="H19" i="15"/>
  <c r="I19" i="15" s="1"/>
  <c r="J19" i="15" s="1"/>
  <c r="J18" i="15"/>
  <c r="H17" i="15"/>
  <c r="I17" i="15" s="1"/>
  <c r="J17" i="15" s="1"/>
  <c r="J16" i="15"/>
  <c r="I16" i="15"/>
  <c r="H16" i="15"/>
  <c r="I15" i="15"/>
  <c r="J15" i="15" s="1"/>
  <c r="H15" i="15"/>
  <c r="H14" i="15"/>
  <c r="I14" i="15" s="1"/>
  <c r="J14" i="15" s="1"/>
  <c r="J13" i="15"/>
  <c r="H12" i="15"/>
  <c r="I12" i="15" s="1"/>
  <c r="J12" i="15" s="1"/>
  <c r="J11" i="15"/>
  <c r="A63" i="19" l="1"/>
  <c r="A8" i="19"/>
  <c r="F43" i="23"/>
  <c r="E43" i="23"/>
  <c r="D43" i="23"/>
  <c r="C43" i="23"/>
  <c r="F39" i="23"/>
  <c r="E39" i="23"/>
  <c r="D39" i="23"/>
  <c r="C39" i="23"/>
  <c r="F32" i="23"/>
  <c r="E32" i="23"/>
  <c r="D32" i="23"/>
  <c r="C32" i="23"/>
  <c r="F20" i="23"/>
  <c r="E20" i="23"/>
  <c r="D20" i="23"/>
  <c r="C20" i="23"/>
  <c r="F44" i="23" l="1"/>
  <c r="D44" i="23"/>
  <c r="C44" i="23"/>
  <c r="E44" i="23"/>
  <c r="A100" i="19" l="1"/>
  <c r="A45" i="19"/>
  <c r="B88" i="19"/>
  <c r="B86" i="19"/>
  <c r="B85" i="19"/>
  <c r="B33" i="19"/>
  <c r="B31" i="19"/>
  <c r="B30" i="19"/>
  <c r="A8" i="17" l="1"/>
  <c r="A60" i="17"/>
  <c r="A97" i="17"/>
  <c r="A45" i="17"/>
  <c r="B85" i="17"/>
  <c r="B83" i="17"/>
  <c r="B82" i="17"/>
  <c r="B33" i="17"/>
  <c r="B31" i="17"/>
  <c r="B30" i="17"/>
  <c r="R16" i="16"/>
  <c r="R20" i="16"/>
  <c r="R22" i="16"/>
  <c r="R26" i="16"/>
  <c r="R28" i="16"/>
  <c r="R30" i="16"/>
  <c r="R14" i="16"/>
  <c r="C22" i="16"/>
  <c r="K23" i="16" s="1"/>
  <c r="C20" i="16"/>
  <c r="M21" i="16" s="1"/>
  <c r="C30" i="16"/>
  <c r="J31" i="16" s="1"/>
  <c r="C26" i="16"/>
  <c r="M27" i="16" s="1"/>
  <c r="C28" i="16"/>
  <c r="K29" i="16" s="1"/>
  <c r="C24" i="16"/>
  <c r="K25" i="16" s="1"/>
  <c r="B24" i="16"/>
  <c r="C18" i="16"/>
  <c r="L19" i="16" s="1"/>
  <c r="C16" i="16"/>
  <c r="K17" i="16" s="1"/>
  <c r="C14" i="16"/>
  <c r="J15" i="16" s="1"/>
  <c r="J23" i="16" l="1"/>
  <c r="L27" i="16"/>
  <c r="J29" i="16"/>
  <c r="O25" i="16"/>
  <c r="Q15" i="16"/>
  <c r="I15" i="16"/>
  <c r="J17" i="16"/>
  <c r="K19" i="16"/>
  <c r="L21" i="16"/>
  <c r="N25" i="16"/>
  <c r="K27" i="16"/>
  <c r="O31" i="16"/>
  <c r="P15" i="16"/>
  <c r="Q17" i="16"/>
  <c r="I17" i="16"/>
  <c r="J19" i="16"/>
  <c r="K21" i="16"/>
  <c r="M25" i="16"/>
  <c r="J27" i="16"/>
  <c r="N31" i="16"/>
  <c r="O15" i="16"/>
  <c r="P17" i="16"/>
  <c r="Q19" i="16"/>
  <c r="I19" i="16"/>
  <c r="J21" i="16"/>
  <c r="O23" i="16"/>
  <c r="L25" i="16"/>
  <c r="O29" i="16"/>
  <c r="M31" i="16"/>
  <c r="N15" i="16"/>
  <c r="O17" i="16"/>
  <c r="P19" i="16"/>
  <c r="Q21" i="16"/>
  <c r="I21" i="16"/>
  <c r="N23" i="16"/>
  <c r="J25" i="16"/>
  <c r="N29" i="16"/>
  <c r="L31" i="16"/>
  <c r="M15" i="16"/>
  <c r="N17" i="16"/>
  <c r="O19" i="16"/>
  <c r="P21" i="16"/>
  <c r="H21" i="16"/>
  <c r="M23" i="16"/>
  <c r="O27" i="16"/>
  <c r="M29" i="16"/>
  <c r="K31" i="16"/>
  <c r="L15" i="16"/>
  <c r="M17" i="16"/>
  <c r="N19" i="16"/>
  <c r="O21" i="16"/>
  <c r="G21" i="16"/>
  <c r="L23" i="16"/>
  <c r="N27" i="16"/>
  <c r="L29" i="16"/>
  <c r="K15" i="16"/>
  <c r="L17" i="16"/>
  <c r="M19" i="16"/>
  <c r="N21" i="16"/>
  <c r="R24" i="16"/>
  <c r="R18" i="16"/>
  <c r="C12" i="16"/>
  <c r="B30" i="16"/>
  <c r="A30" i="16"/>
  <c r="B28" i="16"/>
  <c r="A28" i="16"/>
  <c r="B26" i="16"/>
  <c r="A26" i="16"/>
  <c r="A24" i="16"/>
  <c r="B22" i="16"/>
  <c r="A22" i="16"/>
  <c r="B20" i="16"/>
  <c r="A20" i="16"/>
  <c r="B18" i="16"/>
  <c r="A18" i="16"/>
  <c r="B16" i="16"/>
  <c r="A16" i="16"/>
  <c r="B14" i="16"/>
  <c r="A14" i="16"/>
  <c r="B12" i="16"/>
  <c r="A12" i="16"/>
  <c r="Q31" i="16"/>
  <c r="H19" i="16" l="1"/>
  <c r="F21" i="16"/>
  <c r="I27" i="16"/>
  <c r="H27" i="16"/>
  <c r="G27" i="16"/>
  <c r="F27" i="16"/>
  <c r="P27" i="16"/>
  <c r="Q27" i="16"/>
  <c r="F17" i="16"/>
  <c r="F31" i="16"/>
  <c r="G17" i="16"/>
  <c r="G31" i="16"/>
  <c r="H17" i="16"/>
  <c r="H31" i="16"/>
  <c r="F19" i="16"/>
  <c r="I31" i="16"/>
  <c r="G19" i="16"/>
  <c r="P31" i="16"/>
  <c r="R31" i="16" l="1"/>
  <c r="R27" i="16"/>
  <c r="R21" i="16"/>
  <c r="R19" i="16"/>
  <c r="R17" i="16"/>
  <c r="C33" i="16"/>
  <c r="F29" i="16"/>
  <c r="Q29" i="16"/>
  <c r="P29" i="16"/>
  <c r="I29" i="16"/>
  <c r="H29" i="16"/>
  <c r="G29" i="16"/>
  <c r="G25" i="16"/>
  <c r="F25" i="16"/>
  <c r="H25" i="16"/>
  <c r="Q25" i="16"/>
  <c r="P25" i="16"/>
  <c r="I25" i="16"/>
  <c r="F15" i="16"/>
  <c r="G15" i="16"/>
  <c r="H15" i="16"/>
  <c r="P23" i="16"/>
  <c r="I23" i="16"/>
  <c r="H23" i="16"/>
  <c r="G23" i="16"/>
  <c r="Q23" i="16"/>
  <c r="F23" i="16"/>
  <c r="R15" i="16" l="1"/>
  <c r="G12" i="16"/>
  <c r="G13" i="16" s="1"/>
  <c r="H12" i="16"/>
  <c r="H13" i="16" s="1"/>
  <c r="I12" i="16"/>
  <c r="I13" i="16" s="1"/>
  <c r="I33" i="16" s="1"/>
  <c r="I35" i="16" s="1"/>
  <c r="K12" i="16"/>
  <c r="K13" i="16" s="1"/>
  <c r="K33" i="16" s="1"/>
  <c r="K35" i="16" s="1"/>
  <c r="L12" i="16"/>
  <c r="L13" i="16" s="1"/>
  <c r="L33" i="16" s="1"/>
  <c r="L35" i="16" s="1"/>
  <c r="Q12" i="16"/>
  <c r="Q13" i="16" s="1"/>
  <c r="Q33" i="16" s="1"/>
  <c r="Q35" i="16" s="1"/>
  <c r="F12" i="16"/>
  <c r="F13" i="16" s="1"/>
  <c r="F33" i="16" s="1"/>
  <c r="M12" i="16"/>
  <c r="M13" i="16" s="1"/>
  <c r="M33" i="16" s="1"/>
  <c r="M35" i="16" s="1"/>
  <c r="D28" i="16"/>
  <c r="P12" i="16"/>
  <c r="P13" i="16" s="1"/>
  <c r="P33" i="16" s="1"/>
  <c r="P35" i="16" s="1"/>
  <c r="D20" i="16"/>
  <c r="D26" i="16"/>
  <c r="D24" i="16"/>
  <c r="D30" i="16"/>
  <c r="N12" i="16"/>
  <c r="N13" i="16" s="1"/>
  <c r="N33" i="16" s="1"/>
  <c r="N35" i="16" s="1"/>
  <c r="D18" i="16"/>
  <c r="D22" i="16"/>
  <c r="J12" i="16"/>
  <c r="J13" i="16" s="1"/>
  <c r="J33" i="16" s="1"/>
  <c r="J35" i="16" s="1"/>
  <c r="D16" i="16"/>
  <c r="D14" i="16"/>
  <c r="D12" i="16"/>
  <c r="O12" i="16"/>
  <c r="O13" i="16" s="1"/>
  <c r="O33" i="16" s="1"/>
  <c r="O35" i="16" s="1"/>
  <c r="R29" i="16"/>
  <c r="R25" i="16"/>
  <c r="R23" i="16"/>
  <c r="D33" i="16" l="1"/>
  <c r="H33" i="16"/>
  <c r="H35" i="16" s="1"/>
  <c r="G33" i="16"/>
  <c r="G35" i="16" s="1"/>
  <c r="R13" i="16"/>
  <c r="R12" i="16"/>
  <c r="F34" i="16"/>
  <c r="F35" i="16"/>
  <c r="F36" i="16" s="1"/>
  <c r="R35" i="16" l="1"/>
  <c r="G34" i="16"/>
  <c r="H34" i="16" s="1"/>
  <c r="I34" i="16" s="1"/>
  <c r="J34" i="16" s="1"/>
  <c r="K34" i="16" s="1"/>
  <c r="L34" i="16" s="1"/>
  <c r="M34" i="16" s="1"/>
  <c r="N34" i="16" s="1"/>
  <c r="O34" i="16" s="1"/>
  <c r="P34" i="16" s="1"/>
  <c r="Q34" i="16" s="1"/>
  <c r="G36" i="16"/>
  <c r="H36" i="16" s="1"/>
  <c r="I36" i="16" s="1"/>
  <c r="J36" i="16" s="1"/>
  <c r="K36" i="16" s="1"/>
  <c r="L36" i="16" s="1"/>
  <c r="M36" i="16" s="1"/>
  <c r="N36" i="16" s="1"/>
  <c r="O36" i="16" s="1"/>
  <c r="P36" i="16" s="1"/>
  <c r="Q36" i="16" s="1"/>
</calcChain>
</file>

<file path=xl/sharedStrings.xml><?xml version="1.0" encoding="utf-8"?>
<sst xmlns="http://schemas.openxmlformats.org/spreadsheetml/2006/main" count="3848" uniqueCount="861">
  <si>
    <t>MOVIMENTO DE TERRA</t>
  </si>
  <si>
    <t>ITEM</t>
  </si>
  <si>
    <t>m²</t>
  </si>
  <si>
    <t>m³</t>
  </si>
  <si>
    <t>SERVIÇOS COMPLEMENTARES</t>
  </si>
  <si>
    <t>SINAPI</t>
  </si>
  <si>
    <t>Item</t>
  </si>
  <si>
    <t>Código</t>
  </si>
  <si>
    <t>Banco</t>
  </si>
  <si>
    <t>Descrição</t>
  </si>
  <si>
    <t xml:space="preserve"> 1 </t>
  </si>
  <si>
    <t>ADMINISTRAÇÃO LOCAL</t>
  </si>
  <si>
    <t xml:space="preserve"> 2 </t>
  </si>
  <si>
    <t>SERVIÇOS PRELIMINARES / TÉCNICOS</t>
  </si>
  <si>
    <t xml:space="preserve"> 2.1 </t>
  </si>
  <si>
    <t xml:space="preserve"> CP-C2.001 </t>
  </si>
  <si>
    <t>Próprio</t>
  </si>
  <si>
    <t>REGISTRO DE OBRA NO CREA-PB</t>
  </si>
  <si>
    <t xml:space="preserve"> 2.2 </t>
  </si>
  <si>
    <t xml:space="preserve"> CP-C1.010 </t>
  </si>
  <si>
    <t>PLACA DE OBRA EM CHAPA AÇO GALVANIZADO, INCLUSIVE ESTRUTURA DE MADEIRA – FORNECIMENTO E INSTALAÇÃO</t>
  </si>
  <si>
    <t xml:space="preserve"> 2.3 </t>
  </si>
  <si>
    <t xml:space="preserve"> CP-C2.002 </t>
  </si>
  <si>
    <t>PLACA DE IDENTIFICAÇÃO DE LICENÇA AMBIENTAL DA OBRA (PADRÃO SUDEMA) EM CHAPA AÇO GALVANIZADO, INCLUSIVE ESTRUTURA DE MADEIRA – FORNECIMENTO E INSTALAÇÃO</t>
  </si>
  <si>
    <t xml:space="preserve"> 2.4 </t>
  </si>
  <si>
    <t xml:space="preserve"> CP-C2.003 </t>
  </si>
  <si>
    <t>MOBILIZAÇÃO DE OBRAS - CAMPINA GRANDE</t>
  </si>
  <si>
    <t xml:space="preserve"> 2.5 </t>
  </si>
  <si>
    <t>CANTEIRO DE OBRAS</t>
  </si>
  <si>
    <t xml:space="preserve"> 2.5.1 </t>
  </si>
  <si>
    <t xml:space="preserve"> 98459 </t>
  </si>
  <si>
    <t>TAPUME COM TELHA METÁLICA. AF_05/2018</t>
  </si>
  <si>
    <t xml:space="preserve"> 2.5.2 </t>
  </si>
  <si>
    <t xml:space="preserve"> 93207 </t>
  </si>
  <si>
    <t>EXECUÇÃO DE ESCRITÓRIO EM CANTEIRO DE OBRA EM CHAPA DE MADEIRA COMPENSADA, NÃO INCLUSO MOBILIÁRIO E EQUIPAMENTOS. AF_02/2016</t>
  </si>
  <si>
    <t xml:space="preserve"> 2.5.3 </t>
  </si>
  <si>
    <t xml:space="preserve"> 93208 </t>
  </si>
  <si>
    <t>EXECUÇÃO DE ALMOXARIFADO EM CANTEIRO DE OBRA EM CHAPA DE MADEIRA COMPENSADA, INCLUSO PRATELEIRAS. AF_02/2016</t>
  </si>
  <si>
    <t xml:space="preserve"> 2.5.4 </t>
  </si>
  <si>
    <t xml:space="preserve"> 93210 </t>
  </si>
  <si>
    <t>EXECUÇÃO DE REFEITÓRIO EM CANTEIRO DE OBRA EM CHAPA DE MADEIRA COMPENSADA, NÃO INCLUSO MOBILIÁRIO E EQUIPAMENTOS. AF_02/2016</t>
  </si>
  <si>
    <t xml:space="preserve"> 2.5.5 </t>
  </si>
  <si>
    <t xml:space="preserve"> 93212 </t>
  </si>
  <si>
    <t>EXECUÇÃO DE SANITÁRIO E VESTIÁRIO EM CANTEIRO DE OBRA EM CHAPA DE MADEIRA COMPENSADA, NÃO INCLUSO MOBILIÁRIO. AF_02/2016</t>
  </si>
  <si>
    <t xml:space="preserve"> 2.5.6 </t>
  </si>
  <si>
    <t xml:space="preserve"> CP-C2.007 </t>
  </si>
  <si>
    <t>FOSSA SÉPTICA PRÉ-MOLDADA, TIPO OMS (V=1410L)</t>
  </si>
  <si>
    <t xml:space="preserve"> 2.5.7 </t>
  </si>
  <si>
    <t xml:space="preserve"> CP-C2.008 </t>
  </si>
  <si>
    <t>SUMIDOURO PRE-MOLDADO DE CONCRETO - 02 ANEIS H=0,50M CADA</t>
  </si>
  <si>
    <t xml:space="preserve"> 2.6 </t>
  </si>
  <si>
    <t>SINALIZAÇÃO</t>
  </si>
  <si>
    <t xml:space="preserve"> 2.6.1 </t>
  </si>
  <si>
    <t xml:space="preserve"> CP-C2.012 </t>
  </si>
  <si>
    <t>FORNECIMENTO DE CAVALETE METÁLICO PARA SINALIZAÇÃO DE OBRAS, INCLUSIVE PINTURA E PLACA, CONFORME PROJETO</t>
  </si>
  <si>
    <t xml:space="preserve"> 2.6.2 </t>
  </si>
  <si>
    <t xml:space="preserve"> CP-C2.013 </t>
  </si>
  <si>
    <t>ISOLAMENTO DE PEQUENAS INTERVENÇÕES EM LOCAL SEM TRÁFEGO DE VEÍCULOS COM FITA DE SINALIZAÇÃO (ZEBRADA) E CONE DE SINALIZAÇÃO A CADA 1 M</t>
  </si>
  <si>
    <t xml:space="preserve"> 2.6.3 </t>
  </si>
  <si>
    <t xml:space="preserve"> CP-C2.014 </t>
  </si>
  <si>
    <t xml:space="preserve"> 2.6.4 </t>
  </si>
  <si>
    <t xml:space="preserve"> CP-C2.015 </t>
  </si>
  <si>
    <t>SINALIZAÇÃO COM TELA TAPUME EM PVC (H=1,2M) - 10 USOS</t>
  </si>
  <si>
    <t xml:space="preserve"> 2.7 </t>
  </si>
  <si>
    <t>LOCAÇÃO</t>
  </si>
  <si>
    <t xml:space="preserve"> 2.7.1 </t>
  </si>
  <si>
    <t xml:space="preserve"> 99058 </t>
  </si>
  <si>
    <t>LOCAÇÃO DE PONTO PARA REFERÊNCIA TOPOGRÁFICA. AF_10/2018</t>
  </si>
  <si>
    <t xml:space="preserve"> 2.7.2 </t>
  </si>
  <si>
    <t xml:space="preserve"> 99063 </t>
  </si>
  <si>
    <t>LOCAÇÃO DE REDE DE ÁGUA OU ESGOTO. AF_10/2018</t>
  </si>
  <si>
    <t xml:space="preserve"> 3 </t>
  </si>
  <si>
    <t>DEMOLIÇÕES E RETIRADAS</t>
  </si>
  <si>
    <t xml:space="preserve"> 3.1 </t>
  </si>
  <si>
    <t xml:space="preserve"> 97622 </t>
  </si>
  <si>
    <t>DEMOLIÇÃO DE ALVENARIA DE BLOCO FURADO, DE FORMA MANUAL, SEM REAPROVEITAMENTO. AF_12/2017</t>
  </si>
  <si>
    <t xml:space="preserve"> 3.2 </t>
  </si>
  <si>
    <t xml:space="preserve"> CP-C2.016 </t>
  </si>
  <si>
    <t>DEMOLIÇÃO DE ALVENARIA PARA QUALQUER TIPO DE BLOCO, DE FORMA MECANIZADA, SEM REAPROVEITAMENTO</t>
  </si>
  <si>
    <t xml:space="preserve"> 3.3 </t>
  </si>
  <si>
    <t xml:space="preserve"> CP-C2.017 </t>
  </si>
  <si>
    <t>REMOÇÃO DE ÁRVORE, PORTE MÉDIO, COM UTILIZAÇÃO DE RETROESCAVADEIRA</t>
  </si>
  <si>
    <t xml:space="preserve"> 3.10 </t>
  </si>
  <si>
    <t>RETIRADA E RECOMPOSIÇÃO DE PAVIMENTO</t>
  </si>
  <si>
    <t xml:space="preserve"> 3.10.1 </t>
  </si>
  <si>
    <t xml:space="preserve"> 101819 </t>
  </si>
  <si>
    <t>RECOMPOSIÇÃO DE PAVIMENTO EM PARALELEPÍPEDOS, REJUNTAMENTO COM ARGAMASSA, COM REAPROVEITAMENTO DOS PARALELEPÍPEDOS, PARA O FECHAMENTO DE VALAS - INCLUSO RETIRADA E COLOCAÇÃO DO MATERIAL. AF_12/2020</t>
  </si>
  <si>
    <t xml:space="preserve"> 3.10.2 </t>
  </si>
  <si>
    <t xml:space="preserve"> 101865 </t>
  </si>
  <si>
    <t>REASSENTAMENTO DE BLOCOS RETANGULAR PARA PISO INTERTRAVADO, ESPESSURA DE 10 CM, EM VIA/ESTACIONAMENTO, COM REAPROVEITAMENTO DOS BLOCOS RETANGULAR - INCLUSO RETIRADA E COLOCAÇÃO DO MATERIAL. AF_12/2020</t>
  </si>
  <si>
    <t xml:space="preserve"> 3.10.3 </t>
  </si>
  <si>
    <t xml:space="preserve"> 101862 </t>
  </si>
  <si>
    <t>REASSENTAMENTO DE BLOCOS RETANGULAR PARA PISO INTERTRAVADO, ESPESSURA DE 6 CM, EM CALÇADA, COM REAPROVEITAMENTO DOS BLOCOS RETANGULAR - INCLUSO RETIRADA E COLOCAÇÃO DO MATERIAL. AF_12/2020</t>
  </si>
  <si>
    <t xml:space="preserve"> 3.10.4 </t>
  </si>
  <si>
    <t xml:space="preserve"> 101856 </t>
  </si>
  <si>
    <t>REASSENTAMENTO DE BLOCOS PISOGRAMA PARA PISO INTERTRAVADO, COM REAPROVEITAMENTO DOS BLOCOS PISOGRAMA - INCLUSO RETIRADA E COLOCAÇÃO DO MATERIAL. AF_12/2020</t>
  </si>
  <si>
    <t xml:space="preserve"> 3.10.5 </t>
  </si>
  <si>
    <t xml:space="preserve"> CP-C2.055 </t>
  </si>
  <si>
    <t>RETIRADA E REPOSIÇÃO DE CALÇADA EM CIMENTADO SOBRE LASTRO DE CONCRETO, INCLUSIVE JUNTA DE DILATAÇÃO</t>
  </si>
  <si>
    <t xml:space="preserve"> 3.10.6 </t>
  </si>
  <si>
    <t xml:space="preserve"> CP-C2.056 </t>
  </si>
  <si>
    <t>REMOÇÃO E REPOSIÇÃO DE MEIO-FIO REJUNTADO COM ARGAMASSA 1:3 (C:A) SOBRE BASE DE CONCRETO SIMPLES, COM REAPROVEITAMENTO DO MEIO-FIO</t>
  </si>
  <si>
    <t xml:space="preserve"> 4 </t>
  </si>
  <si>
    <t xml:space="preserve"> 4.1 </t>
  </si>
  <si>
    <t>ESCAVAÇÃO</t>
  </si>
  <si>
    <t xml:space="preserve"> 4.1.1 </t>
  </si>
  <si>
    <t xml:space="preserve"> 90105 </t>
  </si>
  <si>
    <t>ESCAVAÇÃO MECANIZADA DE VALA COM PROFUNDIDADE ATÉ 1,5 M (MÉDIA MONTANTE E JUSANTE/UMA COMPOSIÇÃO POR TRECHO), RETROESCAV. (0,26 M3), LARGURA MENOR QUE 0,8 M, EM SOLO DE 1A CATEGORIA, LOCAIS COM BAIXO NÍVEL DE INTERFERÊNCIA. AF_02/2021</t>
  </si>
  <si>
    <t xml:space="preserve"> 4.1.2 </t>
  </si>
  <si>
    <t xml:space="preserve"> 90107 </t>
  </si>
  <si>
    <t>ESCAVAÇÃO MECANIZADA DE VALA COM PROFUNDIDADE MAIOR QUE 1,5 M ATÉ 3,0 M (MÉDIA MONTANTE E JUSANTE/UMA COMPOSIÇÃO POR TRECHO), RETROESCAV. (0,26 M3), LARGURA MENOR QUE 0,8 M, EM SOLO DE 1A CATEGORIA, LOCAIS COM BAIXO NÍVEL DE INTERFERÊNCIA. AF_02/2021</t>
  </si>
  <si>
    <t xml:space="preserve"> 4.1.4 </t>
  </si>
  <si>
    <t xml:space="preserve"> 102326 </t>
  </si>
  <si>
    <t>ESCAVAÇÃO MECANIZADA DE VALA COM PROF. ATÉ 1,5 M (MÉDIA MONTANTE E JUSANTE/UMA COMPOSIÇÃO POR TRECHO), RETROESCAV. (0,26 M3), LARGURA MENOR  QUE 0,8 M, EM SOLO DE 2A CATEGORIA, EM LOCAIS COM BAIXO NÍVEL DE NTERFERÊNCIA. AF_02/2021</t>
  </si>
  <si>
    <t xml:space="preserve"> 4.1.5 </t>
  </si>
  <si>
    <t xml:space="preserve"> 102302 </t>
  </si>
  <si>
    <t>ESCAVAÇÃO MECANIZADA DE VALA COM PROF. ATÉ 1,5 M (MÉDIA MONTANTE E JUSANTE/UMA COMPOSIÇÃO POR TRECHO), RETROESCAV. (0,26 M3), LARG. MENOR  QUE 0,8 M, EM SOLO MOLE, LOCAIS COM BAIXO NÍVEL DE NTERFERÊNCIA.  AF_02/2021</t>
  </si>
  <si>
    <t xml:space="preserve"> 4.1.6 </t>
  </si>
  <si>
    <t xml:space="preserve"> 4.1.7 </t>
  </si>
  <si>
    <t xml:space="preserve"> CP-C2.020 </t>
  </si>
  <si>
    <t>ESCAVAÇÃO EM MATERIAL DE 3° CATEGORIA COM ROMPEDOR HIDRÁULICO ACOPLADO A RETROESCAVADEIRA, INCLUSO REMOÇÃO DE MATERIAL DA VALA</t>
  </si>
  <si>
    <t xml:space="preserve"> 4.1.8 </t>
  </si>
  <si>
    <t xml:space="preserve"> 102355 </t>
  </si>
  <si>
    <t>DESMONTE DE MATERIAL DE 3ª CATEGORIA (BLOCOS DE ROCHAS OU MATACOS), EM VALA, COM MARTELETE PNEUMÁTICO MANUAL   EXCLUSIVE RETIRADA, CARGA E TRANSPORTE. AF_03/2021</t>
  </si>
  <si>
    <t xml:space="preserve"> 4.2 </t>
  </si>
  <si>
    <t>REMOÇÃO E TRANSPORTE</t>
  </si>
  <si>
    <t xml:space="preserve"> 4.2.1 </t>
  </si>
  <si>
    <t xml:space="preserve"> 4.2.2 </t>
  </si>
  <si>
    <t xml:space="preserve"> 4.3 </t>
  </si>
  <si>
    <t>COLCHÃO DE AREIA</t>
  </si>
  <si>
    <t xml:space="preserve"> 4.3.1 </t>
  </si>
  <si>
    <t xml:space="preserve"> 101622 </t>
  </si>
  <si>
    <t>PREPARO DE FUNDO DE VALA COM LARGURA MENOR QUE 1,5 M, COM CAMADA DE AREIA, LANÇAMENTO MECANIZADO. AF_08/2020</t>
  </si>
  <si>
    <t xml:space="preserve"> 4.3.2 </t>
  </si>
  <si>
    <t xml:space="preserve"> 101618 </t>
  </si>
  <si>
    <t>PREPARO DE FUNDO DE VALA COM LARGURA MENOR QUE 1,5 M, COM CAMADA DE AREIA, LANÇAMENTO MANUAL. AF_08/2020</t>
  </si>
  <si>
    <t xml:space="preserve"> 4.4 </t>
  </si>
  <si>
    <t>REATERRO E ATERRO</t>
  </si>
  <si>
    <t xml:space="preserve"> 4.4.1 </t>
  </si>
  <si>
    <t xml:space="preserve"> 93382 </t>
  </si>
  <si>
    <t>REATERRO MANUAL DE VALAS COM COMPACTAÇÃO MECANIZADA. AF_04/2016</t>
  </si>
  <si>
    <t xml:space="preserve"> 4.4.2 </t>
  </si>
  <si>
    <t xml:space="preserve"> 93378 </t>
  </si>
  <si>
    <t>REATERRO MECANIZADO DE VALA COM RETROESCAVADEIRA (CAPACIDADE DA CAÇAMBA DA RETRO: 0,26 M³ / POTÊNCIA: 88 HP), LARGURA ATÉ 0,8 M, PROFUNDIDADE ATÉ 1,5 M, COM SOLO DE 1ª CATEGORIA EM LOCAIS COM BAIXO NÍVEL DE INTERFERÊNCIA. AF_04/2016</t>
  </si>
  <si>
    <t xml:space="preserve"> 4.4.3 </t>
  </si>
  <si>
    <t xml:space="preserve"> 93380 </t>
  </si>
  <si>
    <t>REATERRO MECANIZADO DE VALA COM RETROESCAVADEIRA (CAPACIDADE DA CAÇAMBA DA RETRO: 0,26 M³ / POTÊNCIA: 88 HP), LARGURA ATÉ 0,8 M, PROFUNDIDADE DE 1,5 A 3,0 M, COM SOLO DE 1ª CATEGORIA EM LOCAIS COM BAIXO NÍVEL DE INTERFERÊNCIA. AF_04/2016</t>
  </si>
  <si>
    <t xml:space="preserve"> 4.4.4 </t>
  </si>
  <si>
    <t xml:space="preserve"> 94315 </t>
  </si>
  <si>
    <t>ATERRO MECANIZADO DE VALA COM RETROESCAVADEIRA (CAPACIDADE DA CAÇAMBA DA RETRO: 0,26 M³ / POTÊNCIA: 88 HP), LARGURA ATÉ 0,8 M, PROFUNDIDADE ATÉ 1,5 M, COM SOLO ARGILO-ARENOSO. AF_05/2016</t>
  </si>
  <si>
    <t xml:space="preserve"> 4.4.5 </t>
  </si>
  <si>
    <t xml:space="preserve"> 94317 </t>
  </si>
  <si>
    <t>ATERRO MECANIZADO DE VALA COM RETROESCAVADEIRA (CAPACIDADE DA CAÇAMBA DA RETRO: 0,26 M³ / POTÊNCIA: 88 HP), LARGURA ATÉ 0,8 M, PROFUNDIDADE DE 1,5 A 3,0 M, COM SOLO ARGILO-ARENOSO. AF_05/2016</t>
  </si>
  <si>
    <t xml:space="preserve"> 4.4.6 </t>
  </si>
  <si>
    <t xml:space="preserve"> 94319 </t>
  </si>
  <si>
    <t>ATERRO MANUAL DE VALAS COM SOLO ARGILO-ARENOSO E COMPACTAÇÃO MECANIZADA. AF_05/2016</t>
  </si>
  <si>
    <t xml:space="preserve"> 5 </t>
  </si>
  <si>
    <t>ESCORAMENTO</t>
  </si>
  <si>
    <t xml:space="preserve"> 5.1 </t>
  </si>
  <si>
    <t xml:space="preserve"> CP-C2.026 </t>
  </si>
  <si>
    <t xml:space="preserve"> 6 </t>
  </si>
  <si>
    <t>ESGOTAMENTO</t>
  </si>
  <si>
    <t xml:space="preserve"> 6.1 </t>
  </si>
  <si>
    <t xml:space="preserve"> CP-C2.027 </t>
  </si>
  <si>
    <t>REBAIXAMENTO DE LENÇOL FREÁTICO COM PONTEIRAS FILTRANTES EM VALAS (METRO DE VALA), INCLUSIVE BOMBEAMENTO</t>
  </si>
  <si>
    <t xml:space="preserve"> 7 </t>
  </si>
  <si>
    <t>REDE COLETORA</t>
  </si>
  <si>
    <t xml:space="preserve"> 7.1 </t>
  </si>
  <si>
    <t>ASSENTAMENTO DE TUBOS</t>
  </si>
  <si>
    <t xml:space="preserve"> 7.1.1 </t>
  </si>
  <si>
    <t xml:space="preserve"> 90733 </t>
  </si>
  <si>
    <t>ASSENTAMENTO DE TUBO DE PVC PARA REDE COLETORA DE ESGOTO DE PAREDE MACIÇA, DN 100 MM, JUNTA ELÁSTICA (NÃO INCLUI FORNECIMENTO). AF_01/2021</t>
  </si>
  <si>
    <t xml:space="preserve"> 7.1.2 </t>
  </si>
  <si>
    <t xml:space="preserve"> 90740 </t>
  </si>
  <si>
    <t>ASSENTAMENTO DE TUBO DE PVC CORRUGADO DE DUPLA PAREDE PARA REDE COLETORA DE ESGOTO, DN 150 MM, JUNTA ELÁSTICA (NÃO INCLUI FORNECIMENTO). AF_01/2021</t>
  </si>
  <si>
    <t xml:space="preserve"> 7.1.3 </t>
  </si>
  <si>
    <t xml:space="preserve"> 90741 </t>
  </si>
  <si>
    <t>ASSENTAMENTO DE TUBO DE PVC CORRUGADO DE DUPLA PAREDE PARA REDE COLETORA DE ESGOTO, DN 200 MM, JUNTA ELÁSTICA (NÃO INCLUI FORNECIMENTO). AF_01/2021</t>
  </si>
  <si>
    <t xml:space="preserve"> 7.2 </t>
  </si>
  <si>
    <t>JUNTA ARGAMASSADA</t>
  </si>
  <si>
    <t xml:space="preserve"> 7.2.1 </t>
  </si>
  <si>
    <t xml:space="preserve"> 90724 </t>
  </si>
  <si>
    <t>JUNTA ARGAMASSADA ENTRE TUBO DN 100 MM E O POÇO DE VISITA/ CAIXA DE CONCRETO OU ALVENARIA EM REDES DE ESGOTO. AF_01/2021</t>
  </si>
  <si>
    <t xml:space="preserve"> 7.2.2 </t>
  </si>
  <si>
    <t xml:space="preserve"> 90725 </t>
  </si>
  <si>
    <t>JUNTA ARGAMASSADA ENTRE TUBO DN 150 MM E O POÇO DE VISITA/ CAIXA DE CONCRETO OU ALVENARIA EM REDES DE ESGOTO. AF_01/2021</t>
  </si>
  <si>
    <t xml:space="preserve"> 7.2.3 </t>
  </si>
  <si>
    <t xml:space="preserve"> 90726 </t>
  </si>
  <si>
    <t>JUNTA ARGAMASSADA ENTRE TUBO DN 200 MM E O POÇO/ CAIXA DE CONCRETO OU ALVENARIA EM REDES DE ESGOTO. AF_01/2021</t>
  </si>
  <si>
    <t xml:space="preserve"> 7.3 </t>
  </si>
  <si>
    <t>TUBO DE QUEDA</t>
  </si>
  <si>
    <t xml:space="preserve"> 7.3.1 </t>
  </si>
  <si>
    <t xml:space="preserve"> CP-C2.036 </t>
  </si>
  <si>
    <t>ASSENTAMENTO DE TUBO DE QUEDA, INCLUSO BASE DE CONCRETO</t>
  </si>
  <si>
    <t xml:space="preserve"> 7.4 </t>
  </si>
  <si>
    <t>POÇO DE VISITA/INSPEÇÃO</t>
  </si>
  <si>
    <t xml:space="preserve"> 7.4.1 </t>
  </si>
  <si>
    <t xml:space="preserve"> CP-C2.033 </t>
  </si>
  <si>
    <t>POÇO DE VISITA CIRCULAR PARA ESGOTO, EM CONCRETO PRÉ-MOLDADO, DIÂMETRO INTERNO = 0,80 M, PROFUNDIDADE ATÉ 0,80M, INCLUSIVE ASSENTAMENTO DO TAMPÃO</t>
  </si>
  <si>
    <t xml:space="preserve"> 7.4.2 </t>
  </si>
  <si>
    <t xml:space="preserve"> CP-C2.034 </t>
  </si>
  <si>
    <t>POÇO DE VISITA CIRCULAR PARA ESGOTO, EM CONCRETO PRÉ-MOLDADO, DIÂMETRO INTERNO = 1,00 M, PROFUNDIDADE DE 0,81 A 1,10 M, INCLUSIVE ASSENTAMENTO DO TAMPÃO</t>
  </si>
  <si>
    <t xml:space="preserve"> 7.4.3 </t>
  </si>
  <si>
    <t xml:space="preserve"> CP-C2.035 </t>
  </si>
  <si>
    <t>POÇO DE VISITA CIRCULAR PARA ESGOTO, EM CONCRETO PRÉ-MOLDADO, DIÂMETRO INTERNO = 1,20 M, PROFUNDIDADE DE 1,11 A 2,00M, INCLUSIVE ASSENTAMENTO DO TAMPÃO</t>
  </si>
  <si>
    <t xml:space="preserve"> 7.4.4 </t>
  </si>
  <si>
    <t xml:space="preserve"> CP-C2.058 </t>
  </si>
  <si>
    <t>POÇO DE VISITA CIRCULAR PARA ESGOTO, EM CONCRETO PRÉ-MOLDADO, DIÂMETRO INTERNO = 1,20 M, PROFUNDIDADE DE 2,01 A 2,50M, INCLUSIVE ASSENTAMENTO DO TAMPÃO</t>
  </si>
  <si>
    <t xml:space="preserve"> 8 </t>
  </si>
  <si>
    <t>COLETORES E SUBCOLETORES PREDIAIS</t>
  </si>
  <si>
    <t xml:space="preserve"> 8.1 </t>
  </si>
  <si>
    <t xml:space="preserve"> CP-C2.030 </t>
  </si>
  <si>
    <t xml:space="preserve"> 9 </t>
  </si>
  <si>
    <t>FORNECIMENTO DE MATERIAIS</t>
  </si>
  <si>
    <t xml:space="preserve"> 9.1 </t>
  </si>
  <si>
    <t xml:space="preserve"> 00036365 </t>
  </si>
  <si>
    <t>TUBO COLETOR DE ESGOTO PVC, JEI, DN 100 MM (NBR  7362)</t>
  </si>
  <si>
    <t xml:space="preserve"> 00038032 </t>
  </si>
  <si>
    <t>TUBO PVC CORRUGADO, PAREDE DUPLA, JE, DN 150 MM, REDE COLETORA ESGOTO</t>
  </si>
  <si>
    <t xml:space="preserve"> 00038033 </t>
  </si>
  <si>
    <t>TUBO PVC CORRUGADO, PAREDE DUPLA, JE, DN 200 MM, REDE COLETORA ESGOTO</t>
  </si>
  <si>
    <t xml:space="preserve"> 00000305 </t>
  </si>
  <si>
    <t>ANEL BORRACHA, PARA TUBO PVC, REDE COLETOR ESGOTO, DN 150 MM (NBR 7362)</t>
  </si>
  <si>
    <t xml:space="preserve"> 00000306 </t>
  </si>
  <si>
    <t>ANEL BORRACHA, PARA TUBO PVC, REDE COLETOR ESGOTO, DN 200 MM (NBR 7362)</t>
  </si>
  <si>
    <t xml:space="preserve"> CP-C2.037 </t>
  </si>
  <si>
    <t>FORNECIMENTO DE CONEXÕES DE PVC JE, DN 100 MM, PARA TUBO DE QUEDA EM MURO DE ARRIMO</t>
  </si>
  <si>
    <t xml:space="preserve"> CP-C2.040 </t>
  </si>
  <si>
    <t>FORNECIMENTO DE CONEXÕES DE PVC JE, DN 150 MM, PARA TUBO DE QUEDA EM MURO DE ARRIMO</t>
  </si>
  <si>
    <t xml:space="preserve"> CP-C2.039 </t>
  </si>
  <si>
    <t>FORNECIMENTO DE CONEXÕES DE PVC JE, DN 150 MM, PARA TUBO DE QUEDA EM PV</t>
  </si>
  <si>
    <t xml:space="preserve"> 00011301 </t>
  </si>
  <si>
    <t>TAMPAO FOFO ARTICULADO, CLASSE B125 CARGA MAX 12,5 T, REDONDO TAMPA 600 MM, REDE PLUVIAL/ESGOTO</t>
  </si>
  <si>
    <t xml:space="preserve"> 00021090 </t>
  </si>
  <si>
    <t>TAMPAO FOFO ARTICULADO, CLASSE D400 CARGA MAX 40 T, REDONDO TAMPA *600 MM, REDE PLUVIAL/ESGOTO</t>
  </si>
  <si>
    <t xml:space="preserve"> 10 </t>
  </si>
  <si>
    <t xml:space="preserve"> 10.1 </t>
  </si>
  <si>
    <t xml:space="preserve"> 97637 </t>
  </si>
  <si>
    <t>REMOÇÃO DE TAPUME/ CHAPAS METÁLICAS E DE MADEIRA, DE FORMA MANUAL, SEM REAPROVEITAMENTO. AF_12/2017</t>
  </si>
  <si>
    <t xml:space="preserve"> 10.2 </t>
  </si>
  <si>
    <t xml:space="preserve"> CP-C2.029 </t>
  </si>
  <si>
    <t>PASSADIÇO EM CHAPA DE AÇO CARBONO 3/8 (COLOCAÇÃO/USO/REMOÇÃO) P/ PASSAGEM DE VEICULO SOBRE VALA MEDIDA POR AREA CHAPA EM CADA APLICAÇÃO</t>
  </si>
  <si>
    <t xml:space="preserve"> CP-C2.042 </t>
  </si>
  <si>
    <t>CADASTRO "AS BUILT" DA REDE COLETORA DE ESGOTO COM FORNECIMENTO DE ARQUIVO DIGITAL EM FORMATO EDITÁVEL, INCLUSO TOPOGRÁFO E DESENHISTA</t>
  </si>
  <si>
    <t xml:space="preserve"> CP-C2.028 </t>
  </si>
  <si>
    <t>PASSARELA, EM MADEIRA, PARA COBERTA DE VALAS E PASSAGEM DE PEDESTRES</t>
  </si>
  <si>
    <t xml:space="preserve"> CP-C2.031 </t>
  </si>
  <si>
    <t>CONFECÇÃO E ASSENTAMENTO DE TAMPA DE CONCRETO ARMADO PARA CAIXAS DE INSPEÇÃO INCLUSO CONCRETO DE FCK=20MPA, ALÇAS COM AÇO 8.0MM E IDENTIFICAÇÃO "UFCG ESGOTO" EM BAIXO RELEVO</t>
  </si>
  <si>
    <t xml:space="preserve"> CP-C2.041 </t>
  </si>
  <si>
    <t>PINTURA DE IDENTIFICAÇÃO "UFCG ESGOTO" NAS TAMPAS DAS CAIXAS DE INSPEÇÃO EXISTENTES QUE ESTÃO EM BOAS CONDIÇÕES - APLICAÇÃO DE 1 DEMÃO DE SELADOR ACRÍLICO E 2 DEMÃOS DE TINTA ACRÍLICA PARA PISO</t>
  </si>
  <si>
    <t xml:space="preserve"> CP-C2.043 </t>
  </si>
  <si>
    <t>ESGOTAMENTO DE FOSSA SÉPTICA E/OU SUMIDOURO COM CAMINHÃO LIMPA FOSSAS AUTO VÁCUO, INCLUSIVE LIMPEZA</t>
  </si>
  <si>
    <t xml:space="preserve"> CP-C2.044 </t>
  </si>
  <si>
    <t>LIMPEZA DE CAIXAS DE INSPEÇÃO OU DE GORDURA</t>
  </si>
  <si>
    <t xml:space="preserve"> CP-C2.045 </t>
  </si>
  <si>
    <t>LIMPEZA E TESTE DE SUB-COLETORES PREDIAIS EXISTENTES</t>
  </si>
  <si>
    <t xml:space="preserve"> CP-C2.046 </t>
  </si>
  <si>
    <t>TESTE DE ESTANQUEIDADE EM REDES DE ESGOTO</t>
  </si>
  <si>
    <t xml:space="preserve"> CP-C2.047 </t>
  </si>
  <si>
    <t>DESOBSTRUÇÃO DE RAMAIS PREDIAIS DE ESGOTOS COM VARETAS</t>
  </si>
  <si>
    <t xml:space="preserve"> CP-C2.048 </t>
  </si>
  <si>
    <t>DESOBSTRUÇÃO DE RAMAL PREDIAL DE ESGOTO COM AUXÍLIO DE EQUIPAMENTO HIDROJATO</t>
  </si>
  <si>
    <t xml:space="preserve"> CP-C2.049 </t>
  </si>
  <si>
    <t>DEMOLIÇÃO DE ALVENARIA DE PEDRA COM REMOÇÃO LATERAL</t>
  </si>
  <si>
    <t xml:space="preserve"> CP-C2.050 </t>
  </si>
  <si>
    <t>ALVENARIA DE PEDRA ARGAMASSADA (TRAÇO 1:3) C/AGREGADOS ADQUIRIDOS</t>
  </si>
  <si>
    <t xml:space="preserve"> CP-C2.051 </t>
  </si>
  <si>
    <t>PROTEÇÃO PARA TUBO DE QUEDA, D=100MM, EM MURO DE ARRIMO, INCLUSO DEMOLIÇÃO E REPOSIÇÃO DO ARRIMO, BASE DE CONCRETO, ALVENARIA  E REVESTIMENTO - EXCLUSIVE FORNECIMENTO DE MATERIAIS</t>
  </si>
  <si>
    <t xml:space="preserve"> CP-C2.052 </t>
  </si>
  <si>
    <t>PROTEÇÃO PARA TUBO DE QUEDA, D=150MM, EM MURO DE ARRIMO, INCLUSO DEMOLIÇÃO E REPOSIÇÃO DO ARRIMO, BASE DE CONCRETO, ALVENARIA  E REVESTIMENTO - EXCLUSIVE FORNECIMENTO DE MATERIAIS</t>
  </si>
  <si>
    <t xml:space="preserve"> CP-C2.053 </t>
  </si>
  <si>
    <t>COLETA E CARGA MANUAIS DE ENTULHO</t>
  </si>
  <si>
    <t xml:space="preserve"> 95875 </t>
  </si>
  <si>
    <t>TRANSPORTE COM CAMINHÃO BASCULANTE DE 10 M³, EM VIA URBANA PAVIMENTADA, DMT ATÉ 30 KM (UNIDADE: M3XKM). AF_07/2020</t>
  </si>
  <si>
    <t>Und</t>
  </si>
  <si>
    <t>Quant.</t>
  </si>
  <si>
    <t>UN</t>
  </si>
  <si>
    <t>M</t>
  </si>
  <si>
    <t>M3XKM</t>
  </si>
  <si>
    <t>UNIVERSIDADE FEDERAL DE CAMPINA GRANDE</t>
  </si>
  <si>
    <t>PREFEITURA UNIVERSITÁRIA</t>
  </si>
  <si>
    <t>COORDENAÇÃO DE PROJETOS</t>
  </si>
  <si>
    <t>OBRA: REESTRUTURAÇÃO DO SISTEMA DE ESGOTAMENTO SANITÁRIO - CAMPUS SEDE</t>
  </si>
  <si>
    <t xml:space="preserve"> CP-C2.060 </t>
  </si>
  <si>
    <t>RETIRADA DE ARVORE COM DESTOCAMENTO MANUAL</t>
  </si>
  <si>
    <t xml:space="preserve"> 98511 </t>
  </si>
  <si>
    <t>PLANTIO DE ÁRVORE ORNAMENTAL COM ALTURA DE MUDA MAIOR QUE 2,00 M E MENOR OU IGUAL A 4,00 M. AF_05/2018</t>
  </si>
  <si>
    <t>Valor Unit</t>
  </si>
  <si>
    <t>Valor Unit com BDI</t>
  </si>
  <si>
    <t>Total</t>
  </si>
  <si>
    <t>Peso (%)</t>
  </si>
  <si>
    <t>Total sem BDI</t>
  </si>
  <si>
    <t>Total do BDI</t>
  </si>
  <si>
    <t>Total Geral</t>
  </si>
  <si>
    <t>MINISTÉRIO DA EDUCAÇÃO</t>
  </si>
  <si>
    <r>
      <t xml:space="preserve">Horista: </t>
    </r>
    <r>
      <rPr>
        <sz val="10"/>
        <color theme="1"/>
        <rFont val="Arial"/>
        <family val="2"/>
      </rPr>
      <t>115,83%</t>
    </r>
  </si>
  <si>
    <r>
      <t xml:space="preserve">Mensalista: </t>
    </r>
    <r>
      <rPr>
        <sz val="10"/>
        <color theme="1"/>
        <rFont val="Arial"/>
        <family val="2"/>
      </rPr>
      <t xml:space="preserve">72,25% </t>
    </r>
  </si>
  <si>
    <t xml:space="preserve"> CP-C2.062 </t>
  </si>
  <si>
    <t>ESCAVAÇÃO MANUAL DE VALA OU CAVA EM MATERIAL DE 1ª CATEGORIA, PROFUNDIDADE ATÉ 1,50M</t>
  </si>
  <si>
    <t xml:space="preserve"> CP-C2.064 </t>
  </si>
  <si>
    <t>ESCAVAÇÃO MANUAL DE VALA OU CAVA EM MATERIAL DE 1ª CATEGORIA, PROFUNDIDADE ENTRE 1,50 E 3,00M</t>
  </si>
  <si>
    <t xml:space="preserve"> CP-C2.063 </t>
  </si>
  <si>
    <t>ESCAVAÇÃO MANUAL DE VALA OU CAVA EM MATERIAL DE 2ª CATEGORIA, PROFUNDIDADE ATÉ 1,50M</t>
  </si>
  <si>
    <t xml:space="preserve"> 4.1.3 </t>
  </si>
  <si>
    <t>DEMOLIÇÃO DE CONCRETO ARMADO C/MARTELETE PNEUMÁTICO</t>
  </si>
  <si>
    <t>GUARDA-CORPO DE AÇO GALVANIZADO DE 1,10M DE ALTURA, MONTANTES TUBULARES DE 1.1/2 ESPAÇADOS DE 1,20M, TRAVESSA SUPERIOR DE 2, GRADIL FORMADO POR BARRAS CHATAS EM FERRO DE 32X4,8MM, FIXADO COM CHUMBADOR MECÂNICO. AF_04/2019_P</t>
  </si>
  <si>
    <t>CORRIMÃO SIMPLES, DIÂMETRO EXTERNO = 1 1/2", EM AÇO GALVANIZADO. AF_04/2019_P</t>
  </si>
  <si>
    <t>CARGA, MANOBRA E DESCARGA DE MATERIAL DE 3ªCATEGORIA (ROCHA DURA FRAGMENTADA) EM CAMINHÃO BASCULANTE DE 10M3 COM CARGA MECÂNICA (RETROESCAVADEIRA), INCLUSIVE LIMPEZA MANUAL</t>
  </si>
  <si>
    <t>CAIXA DE GORDURA (RESTAURANTE UNIVERSITÁRIO) EM ALVENARIA DE TIJOLOS EM 1/2 VEZ, DIMENÇÕES INTERNAS 150X100CM, COM TAMPA EM CONCRETO ARMADO COM AÇO CA-50 Ø6.3 MM, ACABAMENTO REBOCADO, E LASTRO DE CONCRETO COM 5 CM DE ESPESSURA</t>
  </si>
  <si>
    <t>FORNECIMENTO DE CONEXÕES DE PVC JE, DN 200 MM, PARA TUBO DE QUEDA EM PV</t>
  </si>
  <si>
    <t>A</t>
  </si>
  <si>
    <t>B</t>
  </si>
  <si>
    <t>C</t>
  </si>
  <si>
    <t>ORSE</t>
  </si>
  <si>
    <t xml:space="preserve"> 1.1 </t>
  </si>
  <si>
    <t xml:space="preserve"> CP-C2.071 </t>
  </si>
  <si>
    <t>GERENCIAMENTO E ADMINISTRAÇÃO DE OBRA COMPOSTA POR ENGENHEIRO CIVIL PLENO, TÉCNICO EM SEGURANÇA DO TRABALHO E ENCARREGADO GERAL DE OBRAS</t>
  </si>
  <si>
    <t xml:space="preserve"> CP-C2.065 </t>
  </si>
  <si>
    <t xml:space="preserve"> 3.4 </t>
  </si>
  <si>
    <t xml:space="preserve"> 3.5 </t>
  </si>
  <si>
    <t xml:space="preserve"> 3.6 </t>
  </si>
  <si>
    <t xml:space="preserve"> 4.1.9 </t>
  </si>
  <si>
    <t xml:space="preserve"> CP-C2.066 </t>
  </si>
  <si>
    <t>CAIXA DE INSPEÇÃO EM ALVENARIA DE TIJOLOS EM 1/2 VEZ, DIMENÇÕES INTERNAS 60X60CM, COM TAMPA EM CONCRETO ARMADO COM AÇO CA-50 Ø6.3 MM, ACABAMENTO REBOCADO, E LASTRO DE CONCRETO COM 5 CM DE ESPESSURA</t>
  </si>
  <si>
    <t xml:space="preserve"> 8.2 </t>
  </si>
  <si>
    <t xml:space="preserve"> CP-C2.067 </t>
  </si>
  <si>
    <t>CAIXA DE GORDURA EM ALVENARIA DE TIJOLOS EM 1/2 VEZ, DIMENÇÕES INTERNAS 70X60CM, COM TAMPA EM CONCRETO ARMADO COM AÇO CA-50 Ø6.3 MM, ACABAMENTO REBOCADO, E LASTRO DE CONCRETO COM 5 CM DE ESPESSURA</t>
  </si>
  <si>
    <t xml:space="preserve"> 8.3 </t>
  </si>
  <si>
    <t xml:space="preserve"> CP-C2.068 </t>
  </si>
  <si>
    <t xml:space="preserve"> 9.2 </t>
  </si>
  <si>
    <t xml:space="preserve"> 9.3 </t>
  </si>
  <si>
    <t xml:space="preserve"> 9.4 </t>
  </si>
  <si>
    <t xml:space="preserve"> 9.5 </t>
  </si>
  <si>
    <t xml:space="preserve"> 9.6 </t>
  </si>
  <si>
    <t xml:space="preserve"> 9.7 </t>
  </si>
  <si>
    <t xml:space="preserve"> 9.8 </t>
  </si>
  <si>
    <t xml:space="preserve"> 9.9 </t>
  </si>
  <si>
    <t xml:space="preserve"> CP-C2.069 </t>
  </si>
  <si>
    <t xml:space="preserve"> 9.10 </t>
  </si>
  <si>
    <t xml:space="preserve"> 9.13 </t>
  </si>
  <si>
    <t xml:space="preserve"> 9.14 </t>
  </si>
  <si>
    <t xml:space="preserve"> CP-C2.070 </t>
  </si>
  <si>
    <t>FORNECIMENTO DE KIT COMPLETO DE VARETAS PARA DESOBSTRUÇÃO DE ESGOTO, COM ALTA RESISTÊNCIA À TORÇÃO E OXIDAÇÃO, CONTENDO 25 VARETAS DE 8MM X 2,0 MTS, 01 ACIONADOR MANUAL, 01 PONTA RECUPERADORA, 01 PONTA 4 LÂMINAS DENTADAS, 01 PONTA HELICOIDAL, 01 CHAVE DESACOPLADORA</t>
  </si>
  <si>
    <t xml:space="preserve"> CP-C2.004 </t>
  </si>
  <si>
    <t>DESMOBILIZAÇÃO DE OBRAS - CAMPINA GRANDE</t>
  </si>
  <si>
    <t xml:space="preserve"> 10.3 </t>
  </si>
  <si>
    <t xml:space="preserve"> 10.4 </t>
  </si>
  <si>
    <t xml:space="preserve"> 10.5 </t>
  </si>
  <si>
    <t xml:space="preserve"> 10.6 </t>
  </si>
  <si>
    <t xml:space="preserve"> 99839 </t>
  </si>
  <si>
    <t xml:space="preserve"> 10.7 </t>
  </si>
  <si>
    <t xml:space="preserve"> 99855 </t>
  </si>
  <si>
    <t xml:space="preserve"> 10.8 </t>
  </si>
  <si>
    <t xml:space="preserve"> 10.9 </t>
  </si>
  <si>
    <t xml:space="preserve"> 10.10 </t>
  </si>
  <si>
    <t xml:space="preserve"> 10.11 </t>
  </si>
  <si>
    <t xml:space="preserve"> 10.12 </t>
  </si>
  <si>
    <t xml:space="preserve"> 10.13 </t>
  </si>
  <si>
    <t xml:space="preserve"> 10.14 </t>
  </si>
  <si>
    <t xml:space="preserve"> 10.15 </t>
  </si>
  <si>
    <t xml:space="preserve"> 10.16 </t>
  </si>
  <si>
    <t xml:space="preserve"> 10.17 </t>
  </si>
  <si>
    <t xml:space="preserve"> 10.18 </t>
  </si>
  <si>
    <t xml:space="preserve"> 10.19 </t>
  </si>
  <si>
    <t xml:space="preserve"> 10.20 </t>
  </si>
  <si>
    <t xml:space="preserve"> CP-C2.072 </t>
  </si>
  <si>
    <t>T</t>
  </si>
  <si>
    <r>
      <rPr>
        <b/>
        <sz val="10"/>
        <color theme="1"/>
        <rFont val="Arial"/>
        <family val="2"/>
      </rPr>
      <t>BDI MAT/EQUIP:</t>
    </r>
    <r>
      <rPr>
        <sz val="10"/>
        <color theme="1"/>
        <rFont val="Arial"/>
        <family val="2"/>
      </rPr>
      <t xml:space="preserve"> 15,28%</t>
    </r>
  </si>
  <si>
    <t>PLANILHA ORÇAMENTÁRIA (NÃO DESONERADA)</t>
  </si>
  <si>
    <t>ENCARGOS SOCIAIS NÃO DESONERADOS:</t>
  </si>
  <si>
    <t>CRONOGRAMA FÍSICO - FINANCEIRO</t>
  </si>
  <si>
    <t>DISCRIMINAÇÃO</t>
  </si>
  <si>
    <t>%</t>
  </si>
  <si>
    <t>1º  MÊS</t>
  </si>
  <si>
    <t>2º  MÊS</t>
  </si>
  <si>
    <t>3º  MÊS</t>
  </si>
  <si>
    <t>4º  MÊS</t>
  </si>
  <si>
    <t>5º  MÊS</t>
  </si>
  <si>
    <t>6º  MÊS</t>
  </si>
  <si>
    <t>R$</t>
  </si>
  <si>
    <t>T O T A L     G E R A L</t>
  </si>
  <si>
    <t>Acum. R$</t>
  </si>
  <si>
    <t>Acum. %</t>
  </si>
  <si>
    <r>
      <rPr>
        <b/>
        <sz val="10"/>
        <color theme="1"/>
        <rFont val="Arial"/>
        <family val="2"/>
      </rPr>
      <t>BDI REF:</t>
    </r>
    <r>
      <rPr>
        <sz val="10"/>
        <color theme="1"/>
        <rFont val="Arial"/>
        <family val="2"/>
      </rPr>
      <t xml:space="preserve"> 24,18%</t>
    </r>
  </si>
  <si>
    <t>VALOR COM BDI</t>
  </si>
  <si>
    <t>7º  MÊS</t>
  </si>
  <si>
    <t>8º  MÊS</t>
  </si>
  <si>
    <t>9º  MÊS</t>
  </si>
  <si>
    <t>10º  MÊS</t>
  </si>
  <si>
    <t>11º  MÊS</t>
  </si>
  <si>
    <t>12º  MÊS</t>
  </si>
  <si>
    <t>PLANILHA ANALÍTICA DA COMPOSIÇÃO DA BONIFICAÇÃO E DESPESAS INDIRETAS (BDI) - SEM DESONERAÇÃO</t>
  </si>
  <si>
    <t>TAXA</t>
  </si>
  <si>
    <t>Administração Central (AC)</t>
  </si>
  <si>
    <t>Garantia/ riscos/ Seguros  (G + R + S)</t>
  </si>
  <si>
    <t>PIS (l)</t>
  </si>
  <si>
    <t>ISS (l)</t>
  </si>
  <si>
    <t>COFINS (l)</t>
  </si>
  <si>
    <t>Imposto de Renda (l)</t>
  </si>
  <si>
    <t>Contribuição Social s/ Lucro (l)</t>
  </si>
  <si>
    <t>Tributo sobre faturamento (após desoneração) (l)</t>
  </si>
  <si>
    <t>Despesas Financeiras (DF)</t>
  </si>
  <si>
    <t>Bonificação (Lucro) (L)</t>
  </si>
  <si>
    <t>Para o cálculo do BDI considera-se a seguinte fórmula:</t>
  </si>
  <si>
    <t>Logo:</t>
  </si>
  <si>
    <t>BDI=</t>
  </si>
  <si>
    <t>Em que:</t>
  </si>
  <si>
    <t>AC = taxa representativa das despesas de rateio da administração central;</t>
  </si>
  <si>
    <t>R = taxa representativa de riscos;</t>
  </si>
  <si>
    <t>S = taxa representativa de seguros;</t>
  </si>
  <si>
    <t>G = taxa representativa de garantias;</t>
  </si>
  <si>
    <t>DF = taxa representativa das despesas financeiras;</t>
  </si>
  <si>
    <t>L = taxa representativa do lucro/remuneração; e</t>
  </si>
  <si>
    <t>I = taxa representativa da incidência de tributos.</t>
  </si>
  <si>
    <t>I - O percentual do BDI foi norteado pelo Acórdão nº. 2622/2013-Plenário/TCU;</t>
  </si>
  <si>
    <t>III - Os tributos IRPJ e CSLL não deverão integrar o cálculo do BDI, nem tampouco a planilha de custo direto, por se constituírem em tributos de natureza direta e personalística, que oneram pessoalmente o contratado, não devendo ser repassado à contratante, conforme determinação contida na Súmula nº 254/2010 (TCU);</t>
  </si>
  <si>
    <t>PLANILHA ANALÍTICA DA COMPOSIÇÃO DA BONIFICAÇÃO E DESPESAS INDIRETAS (BDI) - COM DESONERAÇÃO</t>
  </si>
  <si>
    <t>Tipo</t>
  </si>
  <si>
    <t>H</t>
  </si>
  <si>
    <t>Material</t>
  </si>
  <si>
    <t>L</t>
  </si>
  <si>
    <t xml:space="preserve"> 4184 </t>
  </si>
  <si>
    <t>Argamassa expansiva, CAIMEX ou similar</t>
  </si>
  <si>
    <t>kg</t>
  </si>
  <si>
    <t xml:space="preserve"> 11862 </t>
  </si>
  <si>
    <t>Rompedor hidraúlico (36 toneladas) - montado em escavadeira hidraúlica, inclusive operador, combustível e alimentação do operador</t>
  </si>
  <si>
    <t>Equipamento</t>
  </si>
  <si>
    <t>h</t>
  </si>
  <si>
    <t>KG</t>
  </si>
  <si>
    <t>Serviços</t>
  </si>
  <si>
    <t>MES</t>
  </si>
  <si>
    <t xml:space="preserve"> 00012551 </t>
  </si>
  <si>
    <t>ANEL EM CONCRETO ARMADO, LISO, PARA POCOS DE VISITA, POCOS DE INSPECAO, FOSSAS SEPTICAS E SUMIDOUROS, SEM FUNDO, DIAMETRO INTERNO DE 1,20 M E ALTURA DE 0,50 M</t>
  </si>
  <si>
    <t xml:space="preserve"> 00012547 </t>
  </si>
  <si>
    <t>ANEL EM CONCRETO ARMADO, LISO, PARA POCOS DE VISITAS, POCOS DE INSPECAO, FOSSAS SEPTICAS E SUMIDOUROS, SEM FUNDO, DIAMETRO INTERNO DE 1,00 M E ALTURA DE 0,50 M</t>
  </si>
  <si>
    <t xml:space="preserve"> 00000546 </t>
  </si>
  <si>
    <t>BARRA DE FERRO CHATA, RETANGULAR (QUALQUER BITOLA)</t>
  </si>
  <si>
    <t xml:space="preserve"> IN-C2.001 </t>
  </si>
  <si>
    <t>DISPOSIÇÃO FINAL DE RESÍDUOS DA CONSTRUÇÃO CIVIL CLASSE A (TIPO ENTULHO) EM ÁREA LICENCIADA, INCLUIDO O TRANSPORTE</t>
  </si>
  <si>
    <t xml:space="preserve"> 00012544 </t>
  </si>
  <si>
    <t>ANEL EM CONCRETO ARMADO, LISO, PARA POCOS DE VISITAS, POCOS DE INSPECAO, FOSSAS SEPTICAS E SUMIDOUROS, SEM FUNDO, DIAMETRO INTERNO DE 0,80 M E ALTURA DE 0,50 M</t>
  </si>
  <si>
    <t xml:space="preserve"> 00007258 </t>
  </si>
  <si>
    <t>TIJOLO CERAMICO MACICO COMUM *5 X 10 X 20* CM (L X A X C)</t>
  </si>
  <si>
    <t xml:space="preserve"> 11 </t>
  </si>
  <si>
    <t>Conjunto de ponteiras (25un)  filtrantes com 40mde coletores para rebaixamento de lençol freático e  equipamento (aluguel mensal)</t>
  </si>
  <si>
    <t>mês</t>
  </si>
  <si>
    <t xml:space="preserve"> 00001332 </t>
  </si>
  <si>
    <t>CHAPA DE ACO GROSSA, ASTM A36, E = 3/8 " (9,53 MM) 74,69 KG/M2</t>
  </si>
  <si>
    <t xml:space="preserve"> 00001865 </t>
  </si>
  <si>
    <t>CURVA LONGA PVC, PB, JE, 90 GRAUS, DN 150 MM, PARA REDE COLETORA ESGOTO (NBR 10569)</t>
  </si>
  <si>
    <t xml:space="preserve"> 00042697 </t>
  </si>
  <si>
    <t>JUNCAO, PVC, 45 GRAUS, JE, BBB, DN 200 MM, PARA TUBO CORRUGADO E/OU LISO, REDE COLETORA DE ESGOTO (NBR 10569)</t>
  </si>
  <si>
    <t xml:space="preserve"> 00042696 </t>
  </si>
  <si>
    <t>JUNCAO, PVC, 45 GRAUS, JE, BBB, DN 150 MM, PARA TUBO CORRUGADO E/OU LISO, REDE COLETORA DE ESGOTO (NBR 10569)</t>
  </si>
  <si>
    <t xml:space="preserve"> 00003649 </t>
  </si>
  <si>
    <t>JUNCAO, PVC, 45 GRAUS, JE, BBB, DN 150 MM, PARA REDE COLETORA DE ESGOTO (NBR 10569)</t>
  </si>
  <si>
    <t xml:space="preserve"> 00003835 </t>
  </si>
  <si>
    <t>LUVA DE CORRER PVC, JE, DN 150 MM, PARA REDE COLETORA DE ESGOTO (NBR 10569)</t>
  </si>
  <si>
    <t xml:space="preserve"> 00001844 </t>
  </si>
  <si>
    <t>CURVA LONGA PVC, PB, JE, 45 GRAUS, DN 150 MM, PARA REDE COLETORA ESGOTO (NBR 10569)</t>
  </si>
  <si>
    <t>Limpeza de fossa até 5m3</t>
  </si>
  <si>
    <t>un</t>
  </si>
  <si>
    <t xml:space="preserve"> 00042695 </t>
  </si>
  <si>
    <t>CURVA PVC, BB, JE, 90 GRAUS, DN 200 MM, PARA TUBO CORRUGADO E/OU LISO, REDE COLETORA ESGOTO (NBR 10569)</t>
  </si>
  <si>
    <t xml:space="preserve"> 00000345 </t>
  </si>
  <si>
    <t>ARAME GALVANIZADO 18 BWG, D = 1,24MM (0,009 KG/M)</t>
  </si>
  <si>
    <t xml:space="preserve"> 00000939 </t>
  </si>
  <si>
    <t>FIO DE COBRE, SOLIDO, CLASSE 1, ISOLACAO EM PVC/A, ANTICHAMA BWF-B, 450/750V, SECAO NOMINAL 2,5 MM2</t>
  </si>
  <si>
    <t xml:space="preserve"> 00004813 </t>
  </si>
  <si>
    <t>PLACA DE OBRA (PARA CONSTRUCAO CIVIL) EM CHAPA GALVANIZADA *N. 22*, ADESIVADA, DE *2,4 X 1,2* M (SEM POSTES PARA FIXACAO)</t>
  </si>
  <si>
    <t xml:space="preserve"> IN-C2.002 </t>
  </si>
  <si>
    <t>KIT COMPLETO DE VARETAS PARA DESOBSTRUÇÃO DE ESGOTO, COM ALTA RESISTÊNCIA À TORÇÃO E OXIDAÇÃO, CONTENDO25 VARETAS DE 8MM X 2,0 MTS. CONTÉM: 01 ACIONADOR MANUAL, 01 PONTA RECUPERADORA, 01 PONTA 4 LÂMINAS DENTADAS, 01 PONTA HELICOIDAL, 01 CHAVE DESACOPLADORA. MATERIAL: AÇO CROMO SILÍCIO OU AÇO CARBONO 1080 CLASSE C. MODELO DE REFERÊNCIA: KIT VARETEC 25 OU EQUIVALENTE, SIMILAR OU DE MELHOR QUALIDADE.</t>
  </si>
  <si>
    <t xml:space="preserve"> 00042692 </t>
  </si>
  <si>
    <t>CURVA PVC, BB, JE, 45 GRAUS, DN 200 MM, PARA TUBO CORRUGADO E/OU LISO, REDE COLETORA ESGOTO (NBR 10569)</t>
  </si>
  <si>
    <t xml:space="preserve"> 00000034 </t>
  </si>
  <si>
    <t>ACO CA-50, 10,0 MM, VERGALHAO</t>
  </si>
  <si>
    <t xml:space="preserve"> 00042685 </t>
  </si>
  <si>
    <t>CAP, PVC, JE, OCRE, DN 150 MM (CONEXAO PARA TUBO COLETOR DE ESGOTO)</t>
  </si>
  <si>
    <t xml:space="preserve"> 00003836 </t>
  </si>
  <si>
    <t>LUVA DE CORRER PVC, JE, DN 200 MM, PARA REDE COLETORA DE ESGOTO (NBR 10569)</t>
  </si>
  <si>
    <t xml:space="preserve"> 00037524 </t>
  </si>
  <si>
    <t>TELA PLASTICA LARANJA, TIPO TAPUME PARA SINALIZACAO, MALHA RETANGULAR, ROLO 1.20 X 50 M (L X C)</t>
  </si>
  <si>
    <t xml:space="preserve"> 00003653 </t>
  </si>
  <si>
    <t>JUNCAO, PVC, 45 GRAUS, JE, BBB, DN 100 MM, PARA REDE COLETORA DE ESGOTO (NBR 10569)</t>
  </si>
  <si>
    <t xml:space="preserve"> 00004513 </t>
  </si>
  <si>
    <t>CAIBRO 5 X 5 CM EM PINUS, MISTA OU EQUIVALENTE DA REGIAO - BRUTA</t>
  </si>
  <si>
    <t xml:space="preserve"> 00004720 </t>
  </si>
  <si>
    <t>PEDRA BRITADA N. 0, OU PEDRISCO (4,8 A 9,5 MM) POSTO PEDREIRA/FORNECEDOR, SEM FRETE</t>
  </si>
  <si>
    <t xml:space="preserve"> 00006212 </t>
  </si>
  <si>
    <t>TABUA *2,5 X 30 CM EM PINUS, MISTA OU EQUIVALENTE DA REGIAO - BRUTA</t>
  </si>
  <si>
    <t xml:space="preserve"> 00005061 </t>
  </si>
  <si>
    <t>PREGO DE ACO POLIDO COM CABECA 18 X 27 (2 1/2 X 10)</t>
  </si>
  <si>
    <t xml:space="preserve"> 00021010 </t>
  </si>
  <si>
    <t>TUBO ACO GALVANIZADO COM COSTURA, CLASSE LEVE, DN 25 MM ( 1"),  E = 2,65 MM,  *2,11* KG/M (NBR 5580)</t>
  </si>
  <si>
    <t xml:space="preserve"> 00003671 </t>
  </si>
  <si>
    <t>JUNTA PLASTICA DE DILATACAO PARA PISOS, COR CINZA, 17 X 3 MM (ALTURA X ESPESSURA)</t>
  </si>
  <si>
    <t xml:space="preserve"> 00001863 </t>
  </si>
  <si>
    <t>CURVA LONGA PVC, PB, JE, 90 GRAUS, DN 100 MM, PARA REDE COLETORA ESGOTO (NBR 10569)</t>
  </si>
  <si>
    <t xml:space="preserve"> 00004730 </t>
  </si>
  <si>
    <t>PEDRA DE MAO OU PEDRA RACHAO PARA ARRIMO/FUNDACAO (POSTO PEDREIRA/FORNECEDOR, SEM FRETE)</t>
  </si>
  <si>
    <t xml:space="preserve"> 00000033 </t>
  </si>
  <si>
    <t>ACO CA-50, 8,0 MM, VERGALHAO</t>
  </si>
  <si>
    <t xml:space="preserve"> 00003833 </t>
  </si>
  <si>
    <t>LUVA DE CORRER PVC, JE, DN 100 MM, PARA REDE COLETORA DE ESGOTO (NBR 10569)</t>
  </si>
  <si>
    <t xml:space="preserve"> 00000001 </t>
  </si>
  <si>
    <t xml:space="preserve"> 00001858 </t>
  </si>
  <si>
    <t>CURVA LONGA PVC, PB, JE, 45 GRAUS, DN 100 MM, PARA REDE COLETORA ESGOTO (NBR 10569)</t>
  </si>
  <si>
    <t xml:space="preserve"> 1025 </t>
  </si>
  <si>
    <t>Fossa séptica oms p/  20 pessoas (v=1410l) - 05 anéis de 1,00m</t>
  </si>
  <si>
    <t>Taxas</t>
  </si>
  <si>
    <t xml:space="preserve"> 5212 </t>
  </si>
  <si>
    <t>Cap de pvc je, d=  100mm</t>
  </si>
  <si>
    <t xml:space="preserve"> 5897 </t>
  </si>
  <si>
    <t>Equipamento hidrojato</t>
  </si>
  <si>
    <t xml:space="preserve"> 00038194 </t>
  </si>
  <si>
    <t>LAMPADA LED 10 W BIVOLT BRANCA, FORMATO TRADICIONAL (BASE E27)</t>
  </si>
  <si>
    <t xml:space="preserve"> 00004815 </t>
  </si>
  <si>
    <t>BALDE VERMELHO PARA SINALIZACAO DE VIAS</t>
  </si>
  <si>
    <t xml:space="preserve"> 00013244 </t>
  </si>
  <si>
    <t>CONE DE SINALIZACAO EM PVC RIGIDO COM FAIXA REFLETIVA, H = 70 / 76 CM</t>
  </si>
  <si>
    <t xml:space="preserve"> 2449 </t>
  </si>
  <si>
    <t>Aluguel de bomba de drenagem - "darka" - diametro 4" - ,potência = 5 cv</t>
  </si>
  <si>
    <t xml:space="preserve"> 00041614 </t>
  </si>
  <si>
    <t>TAMPA DE CONCRETO ARMADO PARA FOSSA, D = *1,10* M, E = 0,05 M</t>
  </si>
  <si>
    <t>ART DE EXECUÇÃO DE OBRA OU SERVIÇO – ART. 2° DA RESOLUÇÃO Nº 1067 DE 25/09/2015</t>
  </si>
  <si>
    <t xml:space="preserve"> 00012295 </t>
  </si>
  <si>
    <t>SOQUETE DE BAQUELITE BASE E27, PARA LAMPADAS</t>
  </si>
  <si>
    <t xml:space="preserve"> 00004777 </t>
  </si>
  <si>
    <t>CANTONEIRA ACO ABAS IGUAIS (QUALQUER BITOLA), ESPESSURA ENTRE 1/8" E 1/4"</t>
  </si>
  <si>
    <t xml:space="preserve"> 977 </t>
  </si>
  <si>
    <t>Fita de sinalização amarela e preta</t>
  </si>
  <si>
    <t>m</t>
  </si>
  <si>
    <t xml:space="preserve"> 00007348 </t>
  </si>
  <si>
    <t>TINTA ACRILICA PREMIUM PARA PISO</t>
  </si>
  <si>
    <t xml:space="preserve"> 00021127 </t>
  </si>
  <si>
    <t>FITA ISOLANTE ADESIVA ANTICHAMA, USO ATE 750 V, EM ROLO DE 19 MM X 5 M</t>
  </si>
  <si>
    <t xml:space="preserve"> 00005075 </t>
  </si>
  <si>
    <t>PREGO DE ACO POLIDO COM CABECA 18 X 30 (2 3/4 X 10)</t>
  </si>
  <si>
    <t xml:space="preserve"> 00002692 </t>
  </si>
  <si>
    <t>DESMOLDANTE PROTETOR PARA FORMAS DE MADEIRA, DE BASE OLEOSA EMULSIONADA EM AGUA</t>
  </si>
  <si>
    <t xml:space="preserve"> 00006085 </t>
  </si>
  <si>
    <t>SELADOR ACRILICO OPACO PREMIUM INTERIOR/EXTERIOR</t>
  </si>
  <si>
    <t xml:space="preserve"> 00005067 </t>
  </si>
  <si>
    <t>PREGO DE ACO POLIDO COM CABECA 16 X 24 (2 1/4 X 12)</t>
  </si>
  <si>
    <t xml:space="preserve"> 00004408 </t>
  </si>
  <si>
    <t>RIPA NAO APARELHADA,  *1,5 X 5* CM, EM MACARANDUBA, ANGELIM OU EQUIVALENTE DA REGIAO -  BRUTA</t>
  </si>
  <si>
    <t xml:space="preserve"> 00010998 </t>
  </si>
  <si>
    <t>ELETRODO REVESTIDO AWS - E-6010, DIAMETRO IGUAL A 4,00 MM</t>
  </si>
  <si>
    <t>PLANILHA ANALÍTICA DA COMPOSIÇÃO DA BONIFICAÇÃO E DESPESAS INDIRETAS (BDI) PARA FORNECIMENTO DE MATERIAIS E EQUIPAMENTOS</t>
  </si>
  <si>
    <t xml:space="preserve"> </t>
  </si>
  <si>
    <t>I - O percentual do BDI deverá ser norteado pelo Acórdão nº. 2622/2013-Plenário/TCU;</t>
  </si>
  <si>
    <t>MOVT - MOVIMENTO DE TERRA</t>
  </si>
  <si>
    <t>ASTU - ASSENTAMENTO DE TUBOS E PECAS</t>
  </si>
  <si>
    <t>DROP - DRENAGEM/OBRAS DE CONTENÇÃO / POÇOS DE VISITA E CAIXAS</t>
  </si>
  <si>
    <t>ESQV - ESQUADRIAS/FERRAGENS/VIDROS</t>
  </si>
  <si>
    <t>TRAN - TRANSPORTES, CARGAS E DESCARGAS</t>
  </si>
  <si>
    <t>SEDI - SERVIÇOS DIVERSOS</t>
  </si>
  <si>
    <t>SERP - SERVIÇOS PRELIMINARES</t>
  </si>
  <si>
    <t>ESCO - ESCORAMENTO</t>
  </si>
  <si>
    <t>SEES - SERVIÇOS ESPECIAIS</t>
  </si>
  <si>
    <t>SERT - SERVIÇOS TÉCNICOS</t>
  </si>
  <si>
    <t>INHI - INSTALAÇÕES HIDROS SANITÁRIAS</t>
  </si>
  <si>
    <t>FOMA - FORNECIMENTO DE MATERIAIS E EQUIPAMENTOS</t>
  </si>
  <si>
    <t>CANT - CANTEIRO DE OBRAS</t>
  </si>
  <si>
    <t>ESCORAMENTO DE VALA PARA PROFUNDIDADE DE 1,25 M A 3,0 M E LARGURA MENOR QUE 1,5 M</t>
  </si>
  <si>
    <t>DISPOSIÇÃO FINAL DE RESÍDUOS DA CONSTRUÇÃO CIVIL CLASSE A (TIPO ENTULHO) EM ÁREA LICENCIADA, COM COMPROVANTE DE DESTINAÇÃO, TIQUETE DE PESAGEM E MTR, INCLUIDO O TRANSPORTE</t>
  </si>
  <si>
    <t>Composições Principais</t>
  </si>
  <si>
    <t>Composição</t>
  </si>
  <si>
    <t>Composição Auxiliar</t>
  </si>
  <si>
    <t xml:space="preserve"> 93572 </t>
  </si>
  <si>
    <t>ENCARREGADO GERAL DE OBRAS COM ENCARGOS COMPLEMENTARES</t>
  </si>
  <si>
    <t xml:space="preserve"> 90778 </t>
  </si>
  <si>
    <t>ENGENHEIRO CIVIL DE OBRA PLENO COM ENCARGOS COMPLEMENTARES</t>
  </si>
  <si>
    <t xml:space="preserve"> 100309 </t>
  </si>
  <si>
    <t>TÉCNICO EM SEGURANÇA DO TRABALHO COM ENCARGOS COMPLEMENTARES</t>
  </si>
  <si>
    <t>MO sem LS =&gt;</t>
  </si>
  <si>
    <t>LS =&gt;</t>
  </si>
  <si>
    <t>MO com LS =&gt;</t>
  </si>
  <si>
    <t>Valor do BDI =&gt;</t>
  </si>
  <si>
    <t>Valor com BDI =&gt;</t>
  </si>
  <si>
    <t>Insumo</t>
  </si>
  <si>
    <t>Observação</t>
  </si>
  <si>
    <t>Fonte: Anexo da Decisão Plenária do CONFEA PL-1514/2021</t>
  </si>
  <si>
    <t xml:space="preserve"> 88316 </t>
  </si>
  <si>
    <t>SERVENTE COM ENCARGOS COMPLEMENTARES</t>
  </si>
  <si>
    <t xml:space="preserve"> 88262 </t>
  </si>
  <si>
    <t>CARPINTEIRO DE FORMAS COM ENCARGOS COMPLEMENTARES</t>
  </si>
  <si>
    <t>FONTE: 51/ORSE</t>
  </si>
  <si>
    <t xml:space="preserve"> 100947 </t>
  </si>
  <si>
    <t>TRANSPORTE COM CAMINHÃO CARROCERIA 9T, EM VIA URBANA PAVIMENTADA, DMT ATÉ 30KM (UNIDADE: TXKM). AF_07/2020</t>
  </si>
  <si>
    <t>TXKM</t>
  </si>
  <si>
    <t xml:space="preserve"> 93358 </t>
  </si>
  <si>
    <t>ESCAVAÇÃO MANUAL DE VALA COM PROFUNDIDADE MENOR OU IGUAL A 1,30 M. AF_02/2021</t>
  </si>
  <si>
    <t xml:space="preserve">FONTE: 01710/ORSE	</t>
  </si>
  <si>
    <t xml:space="preserve"> 94969 </t>
  </si>
  <si>
    <t>CONCRETO FCK = 15MPA, TRAÇO 1:3,4:3,5 (EM MASSA SECA DE CIMENTO/ AREIA MÉDIA/ BRITA 1) - PREPARO MECÂNICO COM BETONEIRA 600 L. AF_05/2021</t>
  </si>
  <si>
    <t>FUES - FUNDAÇÕES E ESTRUTURAS</t>
  </si>
  <si>
    <t xml:space="preserve"> 92873 </t>
  </si>
  <si>
    <t>LANÇAMENTO COM USO DE BALDES, ADENSAMENTO E ACABAMENTO DE CONCRETO EM ESTRUTURAS. AF_12/2015</t>
  </si>
  <si>
    <t>FONTE: 01748/ORSE</t>
  </si>
  <si>
    <t xml:space="preserve"> 100742 </t>
  </si>
  <si>
    <t>PINTURA COM TINTA ALQUÍDICA DE ACABAMENTO (ESMALTE SINTÉTICO ACETINADO) APLICADA A ROLO OU PINCEL SOBRE SUPERFÍCIES METÁLICAS (EXCETO PERFIL) EXECUTADO EM OBRA (POR DEMÃO). AF_01/2020</t>
  </si>
  <si>
    <t>PINT - PINTURAS</t>
  </si>
  <si>
    <t xml:space="preserve"> 100754 </t>
  </si>
  <si>
    <t>PINTURA COM TINTA ACRÍLICA DE ACABAMENTO APLICADA A ROLO OU PINCEL SOBRE SUPERFÍCIES METÁLICAS (EXCETO PERFIL) EXECUTADO EM OBRA (02 DEMÃOS). AF_01/2020</t>
  </si>
  <si>
    <t xml:space="preserve"> 88315 </t>
  </si>
  <si>
    <t>SERRALHEIRO COM ENCARGOS COMPLEMENTARES</t>
  </si>
  <si>
    <t xml:space="preserve"> 92716 </t>
  </si>
  <si>
    <t>APARELHO PARA CORTE E SOLDA OXI-ACETILENO SOBRE RODAS, INCLUSIVE CILINDROS E MAÇARICOS - CHP DIURNO. AF_12/2015</t>
  </si>
  <si>
    <t>CHOR - CUSTOS HORÁRIOS DE MÁQUINAS E EQUIPAMENTOS</t>
  </si>
  <si>
    <t>CHP</t>
  </si>
  <si>
    <t>Fonte: C120020-1/CAGEPA (ADAPTADO)</t>
  </si>
  <si>
    <t>Fonte: C030052-1/CAGEPA</t>
  </si>
  <si>
    <t xml:space="preserve"> 88264 </t>
  </si>
  <si>
    <t>ELETRICISTA COM ENCARGOS COMPLEMENTARES</t>
  </si>
  <si>
    <t>Fonte: C2949/SEINFRA</t>
  </si>
  <si>
    <t xml:space="preserve"> 96533 </t>
  </si>
  <si>
    <t>FABRICAÇÃO, MONTAGEM E DESMONTAGEM DE FÔRMA PARA VIGA BALDRAME, EM MADEIRA SERRADA, E=25 MM, 2 UTILIZAÇÕES. AF_06/2017</t>
  </si>
  <si>
    <t>Fonte: 05158/ORSE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</si>
  <si>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</si>
  <si>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</si>
  <si>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</si>
  <si>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</si>
  <si>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</si>
  <si>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Fonte: 97625/SINAPI</t>
  </si>
  <si>
    <t xml:space="preserve"> 90972 </t>
  </si>
  <si>
    <t>COMPRESSOR DE AR REBOCAVEL, VAZÃO 250 PCM, PRESSAO DE TRABALHO 102 PSI, MOTOR A DIESEL POTÊNCIA 81 CV - CHP DIURNO. AF_06/2015</t>
  </si>
  <si>
    <t xml:space="preserve"> 5795 </t>
  </si>
  <si>
    <t>MARTELETE OU ROMPEDOR PNEUMÁTICO MANUAL, 28 KG, COM SILENCIADOR - CHP DIURNO. AF_07/2016</t>
  </si>
  <si>
    <t>FONTE: C1048/SEINFRA</t>
  </si>
  <si>
    <t xml:space="preserve"> 88309 </t>
  </si>
  <si>
    <t>PEDREIRO COM ENCARGOS COMPLEMENTARES</t>
  </si>
  <si>
    <t>FONTE: C2992/SEINFRA</t>
  </si>
  <si>
    <t>Fonte: 04268/ORSE</t>
  </si>
  <si>
    <t>FONTE: 5029/ORSE</t>
  </si>
  <si>
    <t xml:space="preserve"> 95241 </t>
  </si>
  <si>
    <t>LASTRO DE CONCRETO MAGRO, APLICADO EM PISOS, LAJES SOBRE SOLO OU RADIERS, ESPESSURA DE 5 CM. AF_07/2016</t>
  </si>
  <si>
    <t xml:space="preserve"> 100490 </t>
  </si>
  <si>
    <t>ARGAMASSA TRAÇO 1:4 (EM VOLUME DE CIMENTO E AREIA MÉDIA ÚMIDA), PREPARO MECÂNICO COM BETONEIRA 600 L. AF_08/2019</t>
  </si>
  <si>
    <t>FONTE: ADAPTADO DE C100041-1/CAGEPA E 00013/ORSE</t>
  </si>
  <si>
    <t xml:space="preserve"> 103670 </t>
  </si>
  <si>
    <t>LANÇAMENTO COM USO DE BALDES, ADENSAMENTO E ACABAMENTO DE CONCRETO EM ESTRUTURAS. AF_02/2022</t>
  </si>
  <si>
    <t>FONTE: 02624/ORSE</t>
  </si>
  <si>
    <t>FONTE: 2497/ORSE</t>
  </si>
  <si>
    <t>FONTE: 2498/ORSE</t>
  </si>
  <si>
    <t>FONTE: 2499/ORSE</t>
  </si>
  <si>
    <t xml:space="preserve"> CP-C2.021 </t>
  </si>
  <si>
    <t>RETROESCAVADEIRA SOBRE RODAS COM CARREGADEIRA , PESO OPERACIONAL MÍN. 6,674, POTÊNCIA LÍQ 88 HP, COM MARTELO ROMPEDOR HIDRÁULICO ENTRE 275 A 362 KG - CHP DIURNO</t>
  </si>
  <si>
    <t>Fonte: C041310-1/CAGEPA</t>
  </si>
  <si>
    <t xml:space="preserve"> 5680 </t>
  </si>
  <si>
    <t>RETROESCAVADEIRA SOBRE RODAS COM CARREGADEIRA, TRAÇÃO 4X2, POTÊNCIA LÍQ. 79 HP, CAÇAMBA CARREG. CAP. MÍN. 1 M3, CAÇAMBA RETRO CAP. 0,20 M3, PESO OPERACIONAL MÍN. 6.570 KG, PROFUNDIDADE ESCAVAÇÃO MÁX. 4,37 M - CHP DIURNO. AF_06/2014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</si>
  <si>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</si>
  <si>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</si>
  <si>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91387 </t>
  </si>
  <si>
    <t>CAMINHÃO BASCULANTE 10 M3, TRUCADO CABINE SIMPLES, PESO BRUTO TOTAL 23.000 KG, CARGA ÚTIL MÁXIMA 15.935 KG, DISTÂNCIA ENTRE EIXOS 4,80 M, POTÊNCIA 230 CV INCLUSIVE CAÇAMBA METÁLICA - CHI DIURNO. AF_06/2014</t>
  </si>
  <si>
    <t>FONTE: C041066-1/CAGEPA</t>
  </si>
  <si>
    <t xml:space="preserve"> 101576 </t>
  </si>
  <si>
    <t>ESCORAMENTO DE VALA, TIPO DESCONTÍNUO, COM PROFUNDIDADE DE 0 A 1,5 M, LARGURA MENOR QUE 1,5 M. AF_08/2020</t>
  </si>
  <si>
    <t xml:space="preserve"> 101578 </t>
  </si>
  <si>
    <t>ESCORAMENTO DE VALA, TIPO DESCONTÍNUO, COM PROFUNDIDADE DE 1,5 M A 3,0 M, LARGURA MENOR QUE 1,5 M. AF_08/2020</t>
  </si>
  <si>
    <t xml:space="preserve"> 6259 </t>
  </si>
  <si>
    <t>CAMINHÃO PIPA 6.000 L, PESO BRUTO TOTAL 13.000 KG, DISTÂNCIA ENTRE EIXOS 4,80 M, POTÊNCIA 189 CV INCLUSIVE TANQUE DE AÇO PARA TRANSPORTE DE ÁGUA, CAPACIDADE 6 M3 - CHP DIURNO. AF_06/2014</t>
  </si>
  <si>
    <t xml:space="preserve"> 88267 </t>
  </si>
  <si>
    <t>ENCANADOR OU BOMBEIRO HIDRÁULICO COM ENCARGOS COMPLEMENTARES</t>
  </si>
  <si>
    <t xml:space="preserve"> 73467 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</si>
  <si>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</si>
  <si>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Fonte: 6418 E 03090/ORSE</t>
  </si>
  <si>
    <t xml:space="preserve"> 88248 </t>
  </si>
  <si>
    <t>AUXILIAR DE ENCANADOR OU BOMBEIRO HIDRÁULICO COM ENCARGOS COMPLEMENTARES</t>
  </si>
  <si>
    <t xml:space="preserve"> 88239 </t>
  </si>
  <si>
    <t>AJUDANTE DE CARPINTEIRO COM ENCARGOS COMPLEMENTARES</t>
  </si>
  <si>
    <t xml:space="preserve"> 102480 </t>
  </si>
  <si>
    <t>CONCRETO FCK = 15MPA, TRAÇO 1:3,4:3,4 (EM MASSA SECA DE CIMENTO/ AREIA MÉDIA/ SEIXO ROLADO) - PREPARO MECÂNICO COM BETONEIRA 600 L. AF_05/2021</t>
  </si>
  <si>
    <t>Fonte: C171055-1/CAGEPA</t>
  </si>
  <si>
    <t xml:space="preserve"> 97738 </t>
  </si>
  <si>
    <t>PEÇA CIRCULAR PRÉ-MOLDADA, VOLUME DE CONCRETO DE 10 A 30 LITROS, TAXA DE FIBRA DE POLIPROPILENO APROXIMADA DE 6 KG/M³. AF_01/2018_P</t>
  </si>
  <si>
    <t xml:space="preserve"> 97739 </t>
  </si>
  <si>
    <t>PEÇA CIRCULAR PRÉ-MOLDADA, VOLUME DE CONCRETO DE 30 A 100 LITROS, TAXA DE AÇO APROXIMADA DE 30KG/M³. AF_01/2018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</si>
  <si>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</si>
  <si>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</si>
  <si>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96620 </t>
  </si>
  <si>
    <t>LASTRO DE CONCRETO MAGRO, APLICADO EM PISOS, LAJES SOBRE SOLO OU RADIERS. AF_08/2017</t>
  </si>
  <si>
    <t xml:space="preserve"> CP-C2.032 </t>
  </si>
  <si>
    <t>ASSENTAMENTO DE TAMPA CIRCULAR PARA ESGOTO, EM FERRO FUNDIDO, DIÂMETRO INTERNO = 0,6 M</t>
  </si>
  <si>
    <t xml:space="preserve"> 101165 </t>
  </si>
  <si>
    <t>ALVENARIA DE EMBASAMENTO COM BLOCO ESTRUTURAL DE CONCRETO, DE 14X19X29CM E ARGAMASSA DE ASSENTAMENTO COM PREPARO EM BETONEIRA. AF_05/2020</t>
  </si>
  <si>
    <t xml:space="preserve"> 90282 </t>
  </si>
  <si>
    <t>GRAUTE FGK=15 MPA; TRAÇO 1:2,2:2,5:0,3 (EM MASSA SECA DE CIMENTO/ AREIA GROSSA/ BRITA 0/ ADITIVO) - PREPARO MECÂNICO COM BETONEIRA 400 L. AF_09/2021</t>
  </si>
  <si>
    <t xml:space="preserve"> 92769 </t>
  </si>
  <si>
    <t>ARMAÇÃO DE LAJE DE UMA ESTRUTURA CONVENCIONAL DE CONCRETO ARMADO EM UM EDIFÍCIO DE MÚLTIPLOS PAVIMENTOS UTILIZANDO AÇO CA-50 DE 6,3 MM - MONTAGEM. AF_12/2015</t>
  </si>
  <si>
    <t xml:space="preserve"> 96555 </t>
  </si>
  <si>
    <t>CONCRETAGEM DE BLOCOS DE COROAMENTO E VIGAS BALDRAME, FCK 30 MPA, COM USO DE JERICA  LANÇAMENTO, ADENSAMENTO E ACABAMENTO. AF_06/2017</t>
  </si>
  <si>
    <t>Fonte: ADAPTADO DE 98415 E 97978/SINAPI</t>
  </si>
  <si>
    <t xml:space="preserve"> 88628 </t>
  </si>
  <si>
    <t>ARGAMASSA TRAÇO 1:3 (EM VOLUME DE CIMENTO E AREIA MÉDIA ÚMIDA), PREPARO MECÂNICO COM BETONEIRA 400 L. AF_08/2019</t>
  </si>
  <si>
    <t xml:space="preserve"> 97740 </t>
  </si>
  <si>
    <t>PEÇA CIRCULAR PRÉ-MOLDADA, VOLUME DE CONCRETO ACIMA DE 100 LITROS, TAXA DE AÇO APROXIMADA DE 30KG/M³. AF_01/2018</t>
  </si>
  <si>
    <t>Fonte: ADAPTADO DE 98414 E 98415/SINAPI</t>
  </si>
  <si>
    <t xml:space="preserve"> 97987 </t>
  </si>
  <si>
    <t>ACRÉSCIMO PARA POÇO DE VISITA CIRCULAR PARA ESGOTO, EM CONCRETO PRÉ-MOLDADO, DIÂMETRO INTERNO = 1,2 M. AF_12/2020</t>
  </si>
  <si>
    <t>Fonte: 98416, 97987 E 102139/SINAPI</t>
  </si>
  <si>
    <t xml:space="preserve"> 103328 </t>
  </si>
  <si>
    <t>ALVENARIA DE VEDAÇÃO DE BLOCOS CERÂMICOS FURADOS NA HORIZONTAL DE 9X19X19 CM (ESPESSURA 9 CM) E ARGAMASSA DE ASSENTAMENTO COM PREPARO EM BETONEIRA. AF_12/2021</t>
  </si>
  <si>
    <t>PARE - PAREDES/PAINEIS</t>
  </si>
  <si>
    <t xml:space="preserve"> 87894 </t>
  </si>
  <si>
    <t>CHAPISCO APLICADO EM ALVENARIA (SEM PRESENÇA DE VÃOS) E ESTRUTURAS DE CONCRETO DE FACHADA, COM COLHER DE PEDREIRO.  ARGAMASSA TRAÇO 1:3 COM PREPARO EM BETONEIRA 400L. AF_06/2014</t>
  </si>
  <si>
    <t>REVE - REVESTIMENTO E TRATAMENTO DE SUPERFÍCIES</t>
  </si>
  <si>
    <t xml:space="preserve"> 87792 </t>
  </si>
  <si>
    <t>EMBOÇO OU MASSA ÚNICA EM ARGAMASSA TRAÇO 1:2:8, PREPARO MECÂNICO COM BETONEIRA 400 L, APLICADA MANUALMENTE EM PANOS CEGOS DE FACHADA (SEM PRESENÇA DE VÃOS), ESPESSURA DE 25 MM. AF_06/2014</t>
  </si>
  <si>
    <t xml:space="preserve"> 92518 </t>
  </si>
  <si>
    <t>MONTAGEM E DESMONTAGEM DE FÔRMA DE LAJE MACIÇA, PÉ-DIREITO SIMPLES, EM CHAPA DE MADEIRA COMPENSADA RESINADA, 6 UTILIZAÇÕES. AF_09/2020</t>
  </si>
  <si>
    <t xml:space="preserve"> 92770 </t>
  </si>
  <si>
    <t>ARMAÇÃO DE LAJE DE UMA ESTRUTURA CONVENCIONAL DE CONCRETO ARMADO EM UM EDIFÍCIO DE MÚLTIPLOS PAVIMENTOS UTILIZANDO AÇO CA-50 DE 8,0 MM - MONTAGEM. AF_12/2015</t>
  </si>
  <si>
    <t xml:space="preserve"> 92768 </t>
  </si>
  <si>
    <t>ARMAÇÃO DE LAJE DE UMA ESTRUTURA CONVENCIONAL DE CONCRETO ARMADO EM UM EDIFÍCIO DE MÚLTIPLOS PAVIMENTOS UTILIZANDO AÇO CA-60 DE 5,0 MM - MONTAGEM. AF_12/2015</t>
  </si>
  <si>
    <t xml:space="preserve"> 94971 </t>
  </si>
  <si>
    <t>CONCRETO FCK = 25MPA, TRAÇO 1:2,3:2,7 (EM MASSA SECA DE CIMENTO/ AREIA MÉDIA/ BRITA 1) - PREPARO MECÂNICO COM BETONEIRA 600 L. AF_05/2021</t>
  </si>
  <si>
    <t>FONTE: MAPA DE PREÇOS, OBRA: REESTRUTURAÇÃO DO SISTEMA DE ESGOTAMENTO SANITÁRIO - CAMPUS SEDE, ITEM 01</t>
  </si>
  <si>
    <t xml:space="preserve"> 88253 </t>
  </si>
  <si>
    <t>AUXILIAR DE TOPÓGRAFO COM ENCARGOS COMPLEMENTARES</t>
  </si>
  <si>
    <t xml:space="preserve"> 88597 </t>
  </si>
  <si>
    <t>DESENHISTA DETALHISTA COM ENCARGOS COMPLEMENTARES</t>
  </si>
  <si>
    <t xml:space="preserve"> 90781 </t>
  </si>
  <si>
    <t>TOPOGRAFO COM ENCARGOS COMPLEMENTARES</t>
  </si>
  <si>
    <t xml:space="preserve"> 92145 </t>
  </si>
  <si>
    <t>CAMINHONETE CABINE SIMPLES COM MOTOR 1.6 FLEX, CÂMBIO MANUAL, POTÊNCIA 101/104 CV, 2 PORTAS - CHP DIURNO. AF_11/2015</t>
  </si>
  <si>
    <t>Fonte: ADAPTADO DE C210017-1/CAGEPA</t>
  </si>
  <si>
    <t xml:space="preserve">Fonte: C030050-1/CAGEPA </t>
  </si>
  <si>
    <t>Fonte: C030051-1/CAGEPA</t>
  </si>
  <si>
    <t xml:space="preserve"> 94970 </t>
  </si>
  <si>
    <t>CONCRETO FCK = 20MPA, TRAÇO 1:2,7:3 (EM MASSA SECA DE CIMENTO/ AREIA MÉDIA/ BRITA 1) - PREPARO MECÂNICO COM BETONEIRA 600 L. AF_05/2021</t>
  </si>
  <si>
    <t xml:space="preserve"> 92267 </t>
  </si>
  <si>
    <t>FABRICAÇÃO DE FÔRMA PARA LAJES, EM CHAPA DE MADEIRA COMPENSADA RESINADA, E = 17 MM. AF_09/2020</t>
  </si>
  <si>
    <t xml:space="preserve"> 92777 </t>
  </si>
  <si>
    <t>ARMAÇÃO DE PILAR OU VIGA DE UMA ESTRUTURA CONVENCIONAL DE CONCRETO ARMADO EM UMA EDIFICAÇÃO TÉRREA OU SOBRADO UTILIZANDO AÇO CA-50 DE 8,0 MM - MONTAGEM. AF_12/2015</t>
  </si>
  <si>
    <t xml:space="preserve"> 88311 </t>
  </si>
  <si>
    <t>PINTOR DE LETREIROS COM ENCARGOS COMPLEMENTARES</t>
  </si>
  <si>
    <t>Fonte: ADAPTADO DE 12777/ORSE</t>
  </si>
  <si>
    <t xml:space="preserve"> 12637 </t>
  </si>
  <si>
    <t>Fossas Sépticas</t>
  </si>
  <si>
    <t>Fonte: 1070044/CAERN</t>
  </si>
  <si>
    <t xml:space="preserve"> 92146 </t>
  </si>
  <si>
    <t>CAMINHONETE CABINE SIMPLES COM MOTOR 1.6 FLEX, CÂMBIO MANUAL, POTÊNCIA 101/104 CV, 2 PORTAS - CHI DIURNO. AF_11/2015</t>
  </si>
  <si>
    <t xml:space="preserve"> 88284 </t>
  </si>
  <si>
    <t>MOTORISTA DE VEIÍCULO LEVE COM ENCARGOS COMPLEMENTARES</t>
  </si>
  <si>
    <t>FONTE: C4212/SEINFRA</t>
  </si>
  <si>
    <t>FONTE: ADAPTADO DE 02830/ORSE</t>
  </si>
  <si>
    <t>FONTE: 2240499/CAERN</t>
  </si>
  <si>
    <t xml:space="preserve">FONTE: 06404/ORSE </t>
  </si>
  <si>
    <t xml:space="preserve">FONTE: 06390/ORSE </t>
  </si>
  <si>
    <t>FONTE: ADAPTADO DE C3345/SEINFRA</t>
  </si>
  <si>
    <t xml:space="preserve"> 87905 </t>
  </si>
  <si>
    <t>CHAPISCO APLICADO EM ALVENARIA (COM PRESENÇA DE VÃOS) E ESTRUTURAS DE CONCRETO DE FACHADA, COM COLHER DE PEDREIRO.  ARGAMASSA TRAÇO 1:3 COM PREPARO EM BETONEIRA 400L. AF_06/2014</t>
  </si>
  <si>
    <t>FONTE: 08038/ORSE</t>
  </si>
  <si>
    <t>FONTE: PESQUISA DE PREÇOS</t>
  </si>
  <si>
    <t>Composições Auxiliares</t>
  </si>
  <si>
    <t>Fonte: 98114/SINAPI</t>
  </si>
  <si>
    <t xml:space="preserve"> 5664 </t>
  </si>
  <si>
    <t>RETROESCAVADEIRA SOBRE RODAS COM CARREGADEIRA, TRAÇÃO 4X4, POTÊNCIA LÍQ. 88 HP, CAÇAMBA CARREG. CAP. MÍN. 1 M3, CAÇAMBA RETRO CAP. 0,26 M3, PESO OPERACIONAL MÍN. 6.674 KG, PROFUNDIDADE ESCAVAÇÃO MÁX. 4,37 M - MANUTENÇÃO. AF_06/2014</t>
  </si>
  <si>
    <t xml:space="preserve"> 102957 </t>
  </si>
  <si>
    <t>RETROESCAVADEIRA SOBRE RODAS COM CARREGADEIRA , PESO OPERACIONAL MÍN. 6,674, POTÊNCIA LÍQ 88 HP, COM MARTELO ROMPEDOR HIDRÁULICO ENTRE  275 A 362 KG - MATERIAIS NA OPERAÇÃO. AF_02/2021</t>
  </si>
  <si>
    <t xml:space="preserve"> 88294 </t>
  </si>
  <si>
    <t>OPERADOR DE ESCAVADEIRA COM ENCARGOS COMPLEMENTARES</t>
  </si>
  <si>
    <t xml:space="preserve"> 88857 </t>
  </si>
  <si>
    <t>RETROESCAVADEIRA SOBRE RODAS COM CARREGADEIRA, TRAÇÃO 4X4, POTÊNCIA LÍQ. 88 HP, CAÇAMBA CARREG. CAP. MÍN. 1 M3, CAÇAMBA RETRO CAP. 0,26 M3, PESO OPERACIONAL MÍN. 6.674 KG, PROFUNDIDADE ESCAVAÇÃO MÁX. 4,37 M - DEPRECIAÇÃO. AF_06/2014</t>
  </si>
  <si>
    <t xml:space="preserve"> 88858 </t>
  </si>
  <si>
    <t>RETROESCAVADEIRA SOBRE RODAS COM CARREGADEIRA, TRAÇÃO 4X4, POTÊNCIA LÍQ. 88 HP, CAÇAMBA CARREG. CAP. MÍN. 1 M3, CAÇAMBA RETRO CAP. 0,26 M3, PESO OPERACIONAL MÍN. 6.674 KG, PROFUNDIDADE ESCAVAÇÃO MÁX. 4,37 M - JUROS. AF_06/2014</t>
  </si>
  <si>
    <t>FONTE: 5678/SINAPI</t>
  </si>
  <si>
    <t>COMPOSIÇÕES ANALÍTICAS COM PREÇO UNITÁRIO</t>
  </si>
  <si>
    <t>SINALIZAÇÃO DE TRÂNSITO NOTURNA, INCLUSO LÂMPADAS LED A CADA 2M E BALDE VERMELHO DE SINALIZAÇÃO</t>
  </si>
  <si>
    <t>COMPOSIÇÃO DA TAXA DE ENCARGOS SOCIAIS</t>
  </si>
  <si>
    <t>DESCRICAO</t>
  </si>
  <si>
    <t>COM DESONERAÇÃO</t>
  </si>
  <si>
    <t>SEM DESONERAÇÃO</t>
  </si>
  <si>
    <t>HORISTAS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</si>
  <si>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</si>
  <si>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</si>
  <si>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</si>
  <si>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</si>
  <si>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</si>
  <si>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</si>
  <si>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</si>
  <si>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</si>
  <si>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</si>
  <si>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</si>
  <si>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</si>
  <si>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</si>
  <si>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</si>
  <si>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</si>
  <si>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</si>
  <si>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</si>
  <si>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</si>
  <si>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</si>
  <si>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</si>
  <si>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</si>
  <si>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TOTAL DOS ENCARGOS SOCIAIS BÁSICOS</t>
  </si>
  <si>
    <t>GRUPO B</t>
  </si>
  <si>
    <t>B1</t>
  </si>
  <si>
    <t>REPOUSO SEMANAL REMUNERADO</t>
  </si>
  <si>
    <t>Não incide</t>
  </si>
  <si>
    <t>B2</t>
  </si>
  <si>
    <t xml:space="preserve">FERIADOS </t>
  </si>
  <si>
    <t>B3</t>
  </si>
  <si>
    <t xml:space="preserve">AUXÍLIO - ENFERMIDADE </t>
  </si>
  <si>
    <t>B4</t>
  </si>
  <si>
    <t>13º SALÁRIO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</si>
  <si>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</si>
  <si>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</si>
  <si>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</si>
  <si>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</si>
  <si>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</si>
  <si>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</si>
  <si>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</si>
  <si>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</si>
  <si>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</si>
  <si>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</si>
  <si>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 xml:space="preserve">SALÁRIO MATERNIDADE </t>
  </si>
  <si>
    <t>TOTAL DOS ENCARGOS SOCIAIS QUE RECEBEM AS INCIDÊNCIAS DE A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</si>
  <si>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</si>
  <si>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</si>
  <si>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</si>
  <si>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</si>
  <si>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</si>
  <si>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</si>
  <si>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</si>
  <si>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</si>
  <si>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</si>
  <si>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</si>
  <si>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</si>
  <si>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 xml:space="preserve">TOTAL DE ENCARGOS SOCIAIS QUE NÃO RECEBEM INCIDÊNCIAS DE A </t>
  </si>
  <si>
    <t>GRUPO D</t>
  </si>
  <si>
    <t>D1</t>
  </si>
  <si>
    <t xml:space="preserve">REINCIDÊNCIA DE GRUPO A SOBRE GRUPO B </t>
  </si>
  <si>
    <t>D2</t>
  </si>
  <si>
    <t>REINCIDÊNCIA DE GRUPO A SOBRE AVISO PRÉVIO TRABALHADO E REINCIDÊNCIA DO FGTS SOBRE AVISO PRÉVIO INDENIZADO</t>
  </si>
  <si>
    <t>D</t>
  </si>
  <si>
    <t>TOTAL DE REINCIDÊNCIAS DE UM GRUPO SOBRE O OUTRO</t>
  </si>
  <si>
    <t>TOTAL (A+B+C+D)</t>
  </si>
  <si>
    <t>FONTE: SINAPI - Dinpónível em: &lt;https://www.caixa.gov.br/Downloads/sinapi-manual-de-metodologias-e-conceitos/Livro2_SINAPI_Calculos_e_Parametros_2_Edicao_Digital.pdf&gt; - Acesso em 19/05/2022</t>
  </si>
  <si>
    <t xml:space="preserve"> 4.1.11 </t>
  </si>
  <si>
    <t xml:space="preserve"> CP-C1.064 </t>
  </si>
  <si>
    <t>DESMONTE DE MATERIAL DE 3ª CATEGORIA A FRIO COM ARGAMASSA EXPANSIVA</t>
  </si>
  <si>
    <t xml:space="preserve"> CP-C2.085 </t>
  </si>
  <si>
    <t>RETIRADA E REPOSIÇÃO DE GUARDA-CORPO E CORRIMÃO EM TUBOS DE FERRO GALVANIZADO, DN = 1 1/2", INCLUINDO PINTURA ESMALTE EM DUAS DEMÃOS SOB BASE ANTICORROSIVA</t>
  </si>
  <si>
    <r>
      <t xml:space="preserve">MÊS DE REFERÊNCIA: </t>
    </r>
    <r>
      <rPr>
        <sz val="10"/>
        <color theme="1"/>
        <rFont val="Arial"/>
        <family val="2"/>
      </rPr>
      <t>MAIO/2022</t>
    </r>
  </si>
  <si>
    <r>
      <t xml:space="preserve">BANCOS DE REFERÊNCIA: </t>
    </r>
    <r>
      <rPr>
        <sz val="10"/>
        <color theme="1"/>
        <rFont val="Arial"/>
        <family val="2"/>
      </rPr>
      <t>SINAPI MAI/2022; ORSE ABR/2022; SEINFRA 027; CAGEPA JAN/2022</t>
    </r>
  </si>
  <si>
    <t xml:space="preserve"> 90979 </t>
  </si>
  <si>
    <t>COMPRESSOR DE AR REBOCÁVEL, VAZÃO 748 PCM, PRESSÃO EFETIVA DE TRABALHO 102 PSI, MOTOR DIESEL, POTÊNCIA 210 CV - CHP DIURNO. AF_06/2015</t>
  </si>
  <si>
    <t xml:space="preserve"> 92966 </t>
  </si>
  <si>
    <t>MARTELO PERFURADOR PNEUMÁTICO MANUAL, HASTE 25 X 75 MM, 21 KG - CHP DIURNO. AF_12/2015</t>
  </si>
  <si>
    <t xml:space="preserve"> 4163 </t>
  </si>
  <si>
    <t>Broca em aço   400 x 35 mm, série 11</t>
  </si>
  <si>
    <t>Fonte: 5505766/SICRO</t>
  </si>
  <si>
    <t xml:space="preserve"> 87299 </t>
  </si>
  <si>
    <t>ARGAMASSA TRAÇO 1:3 (EM VOLUME DE CIMENTO E AREIA MÉDIA ÚMIDA) PARA CONTRAPISO, PREPARO MECÂNICO COM BETONEIRA 600 L. AF_08/2019</t>
  </si>
  <si>
    <t xml:space="preserve"> 150734 </t>
  </si>
  <si>
    <t>CAEMA</t>
  </si>
  <si>
    <t>PINTURA ESMALTE EM METAL, INCLUINDO BASE ANTICORROSIVA E LIXAMENTO, EM DUAS DEMÃOS</t>
  </si>
  <si>
    <t>FONTE: 04.09.100/CPOS E 150813/CAEMA</t>
  </si>
  <si>
    <r>
      <t>BANCOS DE REFERÊNCIA:</t>
    </r>
    <r>
      <rPr>
        <sz val="10"/>
        <color theme="1"/>
        <rFont val="Arial"/>
        <family val="2"/>
      </rPr>
      <t xml:space="preserve"> SINAPI MAI/2022; ORSE ABR/2022; SEINFRA 027; CAGEPA JAN/2022</t>
    </r>
  </si>
  <si>
    <t>FORNECIMENTO DE CAVALETE METÁLICO PARA SINALIZAÇÃO DE OBRAS, INCLUSIVE PINTURA E PLACA, CONFORME PROJETO - APÓS O TÉRMINO DA OBRA OS CAVAELETES DEVEM SER ENTREGUES À COORDENAÇÃO DE MANUTENÇÃO COM COMPROVANTES DE RECEBIMENTOS DEVIDAMENTE ATESTADOS PELA FISCALIZAÇÃO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</si>
</sst>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#,##0.00\ %"/>
    <numFmt numFmtId="167" formatCode="_-&quot;R$&quot;* #,##0.00_-;\-&quot;R$&quot;* #,##0.00_-;_-&quot;R$&quot;* &quot;-&quot;??_-;_-@_-"/>
    <numFmt numFmtId="168" formatCode="_-[$R$-416]\ * #,##0.00_-;\-[$R$-416]\ * #,##0.00_-;_-[$R$-416]\ * &quot;-&quot;??_-;_-@_-"/>
    <numFmt numFmtId="169" formatCode="#,##0.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1"/>
      <name val="Arial"/>
      <family val="1"/>
    </font>
    <font>
      <b/>
      <sz val="10"/>
      <color rgb="FFFFFFFF"/>
      <name val="Arial"/>
      <family val="1"/>
    </font>
    <font>
      <sz val="10"/>
      <color rgb="FF000000"/>
      <name val="Arial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1"/>
    </font>
    <font>
      <b/>
      <sz val="10"/>
      <name val="Arial"/>
      <family val="1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b/>
      <sz val="11"/>
      <color theme="0"/>
      <name val="Arial"/>
      <family val="1"/>
    </font>
    <font>
      <sz val="11"/>
      <color theme="0"/>
      <name val="Arial"/>
      <family val="1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0096E0"/>
      </patternFill>
    </fill>
    <fill>
      <patternFill patternType="solid">
        <fgColor rgb="FFFCFCFC"/>
      </patternFill>
    </fill>
    <fill>
      <patternFill patternType="solid">
        <fgColor rgb="FFE6E6E6"/>
      </patternFill>
    </fill>
    <fill>
      <patternFill patternType="solid">
        <fgColor rgb="FF0070C0"/>
        <bgColor indexed="64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ck">
        <color rgb="FF000000"/>
      </top>
      <bottom/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8" fillId="5" borderId="16" xfId="0" applyFont="1" applyFill="1" applyBorder="1" applyAlignment="1">
      <alignment horizontal="left" vertical="top" wrapText="1"/>
    </xf>
    <xf numFmtId="0" fontId="9" fillId="6" borderId="16" xfId="0" applyFont="1" applyFill="1" applyBorder="1" applyAlignment="1">
      <alignment horizontal="left" vertical="top" wrapText="1"/>
    </xf>
    <xf numFmtId="0" fontId="9" fillId="6" borderId="16" xfId="0" applyFont="1" applyFill="1" applyBorder="1" applyAlignment="1">
      <alignment horizontal="right" vertical="top" wrapText="1"/>
    </xf>
    <xf numFmtId="0" fontId="9" fillId="7" borderId="16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horizontal="right" vertical="top" wrapText="1"/>
    </xf>
    <xf numFmtId="0" fontId="8" fillId="5" borderId="16" xfId="0" applyFont="1" applyFill="1" applyBorder="1" applyAlignment="1">
      <alignment horizontal="right" vertical="top" wrapText="1"/>
    </xf>
    <xf numFmtId="0" fontId="9" fillId="6" borderId="16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center" vertical="top" wrapText="1"/>
    </xf>
    <xf numFmtId="4" fontId="9" fillId="6" borderId="16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4" fontId="8" fillId="5" borderId="16" xfId="0" applyNumberFormat="1" applyFont="1" applyFill="1" applyBorder="1" applyAlignment="1">
      <alignment horizontal="right" vertical="top" wrapText="1"/>
    </xf>
    <xf numFmtId="166" fontId="8" fillId="5" borderId="16" xfId="0" applyNumberFormat="1" applyFont="1" applyFill="1" applyBorder="1" applyAlignment="1">
      <alignment horizontal="right" vertical="top" wrapText="1"/>
    </xf>
    <xf numFmtId="166" fontId="9" fillId="6" borderId="16" xfId="0" applyNumberFormat="1" applyFont="1" applyFill="1" applyBorder="1" applyAlignment="1">
      <alignment horizontal="right" vertical="top" wrapText="1"/>
    </xf>
    <xf numFmtId="4" fontId="9" fillId="7" borderId="16" xfId="0" applyNumberFormat="1" applyFont="1" applyFill="1" applyBorder="1" applyAlignment="1">
      <alignment horizontal="right" vertical="top" wrapText="1"/>
    </xf>
    <xf numFmtId="166" fontId="9" fillId="7" borderId="16" xfId="0" applyNumberFormat="1" applyFont="1" applyFill="1" applyBorder="1" applyAlignment="1">
      <alignment horizontal="right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0" xfId="0" applyFont="1" applyFill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right" vertical="top" wrapText="1"/>
    </xf>
    <xf numFmtId="0" fontId="7" fillId="2" borderId="29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21" fillId="0" borderId="0" xfId="3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9" fontId="12" fillId="0" borderId="2" xfId="1" applyFont="1" applyBorder="1" applyAlignment="1">
      <alignment vertical="center"/>
    </xf>
    <xf numFmtId="10" fontId="12" fillId="0" borderId="0" xfId="0" applyNumberFormat="1" applyFont="1" applyAlignment="1">
      <alignment vertical="center"/>
    </xf>
    <xf numFmtId="44" fontId="12" fillId="0" borderId="3" xfId="29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2" fillId="0" borderId="1" xfId="0" applyNumberFormat="1" applyFont="1" applyBorder="1" applyAlignment="1">
      <alignment horizontal="right" vertical="center"/>
    </xf>
    <xf numFmtId="0" fontId="21" fillId="0" borderId="7" xfId="30" applyFont="1" applyBorder="1" applyAlignment="1" applyProtection="1">
      <alignment horizontal="center" vertical="center"/>
      <protection locked="0"/>
    </xf>
    <xf numFmtId="44" fontId="12" fillId="0" borderId="1" xfId="29" applyFont="1" applyBorder="1" applyAlignment="1">
      <alignment horizontal="center" vertical="center"/>
    </xf>
    <xf numFmtId="10" fontId="12" fillId="0" borderId="1" xfId="1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167" fontId="11" fillId="0" borderId="0" xfId="0" applyNumberFormat="1" applyFont="1" applyAlignment="1">
      <alignment vertical="center"/>
    </xf>
    <xf numFmtId="0" fontId="22" fillId="8" borderId="5" xfId="0" applyFont="1" applyFill="1" applyBorder="1" applyAlignment="1">
      <alignment vertical="center"/>
    </xf>
    <xf numFmtId="0" fontId="23" fillId="8" borderId="14" xfId="0" applyFont="1" applyFill="1" applyBorder="1" applyAlignment="1">
      <alignment vertical="center"/>
    </xf>
    <xf numFmtId="0" fontId="22" fillId="8" borderId="14" xfId="0" applyFont="1" applyFill="1" applyBorder="1" applyAlignment="1">
      <alignment vertical="center"/>
    </xf>
    <xf numFmtId="0" fontId="22" fillId="8" borderId="0" xfId="0" applyFont="1" applyFill="1" applyAlignment="1">
      <alignment vertical="center"/>
    </xf>
    <xf numFmtId="43" fontId="21" fillId="2" borderId="1" xfId="31" applyFont="1" applyFill="1" applyBorder="1" applyAlignment="1" applyProtection="1">
      <alignment horizontal="center" vertical="center"/>
      <protection locked="0"/>
    </xf>
    <xf numFmtId="4" fontId="0" fillId="0" borderId="0" xfId="0" applyNumberForma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9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0" fontId="22" fillId="8" borderId="6" xfId="0" applyFont="1" applyFill="1" applyBorder="1" applyAlignment="1">
      <alignment vertical="center"/>
    </xf>
    <xf numFmtId="0" fontId="19" fillId="0" borderId="0" xfId="0" applyNumberFormat="1" applyFont="1" applyBorder="1" applyAlignment="1">
      <alignment vertical="center" wrapText="1"/>
    </xf>
    <xf numFmtId="0" fontId="19" fillId="0" borderId="10" xfId="0" applyNumberFormat="1" applyFont="1" applyBorder="1" applyAlignment="1">
      <alignment vertical="center" wrapText="1"/>
    </xf>
    <xf numFmtId="0" fontId="21" fillId="0" borderId="0" xfId="30" applyFont="1" applyBorder="1" applyAlignment="1" applyProtection="1">
      <alignment horizontal="center" vertical="center"/>
      <protection locked="0"/>
    </xf>
    <xf numFmtId="49" fontId="13" fillId="0" borderId="0" xfId="0" applyNumberFormat="1" applyFont="1" applyBorder="1" applyAlignment="1">
      <alignment vertical="center"/>
    </xf>
    <xf numFmtId="49" fontId="13" fillId="0" borderId="14" xfId="0" applyNumberFormat="1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0" fontId="11" fillId="0" borderId="0" xfId="0" applyFont="1"/>
    <xf numFmtId="0" fontId="13" fillId="0" borderId="0" xfId="0" applyFont="1"/>
    <xf numFmtId="0" fontId="11" fillId="0" borderId="13" xfId="0" applyFont="1" applyBorder="1"/>
    <xf numFmtId="0" fontId="11" fillId="0" borderId="1" xfId="0" applyFont="1" applyBorder="1"/>
    <xf numFmtId="10" fontId="11" fillId="0" borderId="1" xfId="0" applyNumberFormat="1" applyFont="1" applyBorder="1"/>
    <xf numFmtId="0" fontId="11" fillId="0" borderId="12" xfId="0" applyFont="1" applyBorder="1"/>
    <xf numFmtId="0" fontId="4" fillId="0" borderId="0" xfId="0" applyFont="1" applyAlignment="1">
      <alignment horizontal="right"/>
    </xf>
    <xf numFmtId="9" fontId="11" fillId="0" borderId="13" xfId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10" fontId="24" fillId="0" borderId="0" xfId="1" applyNumberFormat="1" applyFont="1" applyBorder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10" fillId="3" borderId="1" xfId="0" applyFont="1" applyFill="1" applyBorder="1"/>
    <xf numFmtId="0" fontId="25" fillId="0" borderId="0" xfId="32" applyAlignment="1">
      <alignment vertical="center"/>
    </xf>
    <xf numFmtId="0" fontId="25" fillId="0" borderId="0" xfId="32"/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5" fillId="9" borderId="16" xfId="0" applyFont="1" applyFill="1" applyBorder="1" applyAlignment="1">
      <alignment horizontal="right" vertical="top" wrapText="1"/>
    </xf>
    <xf numFmtId="0" fontId="15" fillId="9" borderId="16" xfId="0" applyFont="1" applyFill="1" applyBorder="1" applyAlignment="1">
      <alignment horizontal="left" vertical="top" wrapText="1"/>
    </xf>
    <xf numFmtId="0" fontId="15" fillId="9" borderId="16" xfId="0" applyFont="1" applyFill="1" applyBorder="1" applyAlignment="1">
      <alignment horizontal="center" vertical="top" wrapText="1"/>
    </xf>
    <xf numFmtId="4" fontId="15" fillId="9" borderId="16" xfId="0" applyNumberFormat="1" applyFont="1" applyFill="1" applyBorder="1" applyAlignment="1">
      <alignment horizontal="right" vertical="top" wrapText="1"/>
    </xf>
    <xf numFmtId="0" fontId="15" fillId="10" borderId="16" xfId="0" applyFont="1" applyFill="1" applyBorder="1" applyAlignment="1">
      <alignment horizontal="right" vertical="top" wrapText="1"/>
    </xf>
    <xf numFmtId="0" fontId="15" fillId="10" borderId="16" xfId="0" applyFont="1" applyFill="1" applyBorder="1" applyAlignment="1">
      <alignment horizontal="left" vertical="top" wrapText="1"/>
    </xf>
    <xf numFmtId="0" fontId="15" fillId="10" borderId="16" xfId="0" applyFont="1" applyFill="1" applyBorder="1" applyAlignment="1">
      <alignment horizontal="center" vertical="top" wrapText="1"/>
    </xf>
    <xf numFmtId="4" fontId="15" fillId="10" borderId="16" xfId="0" applyNumberFormat="1" applyFont="1" applyFill="1" applyBorder="1" applyAlignment="1">
      <alignment horizontal="right" vertical="top" wrapText="1"/>
    </xf>
    <xf numFmtId="0" fontId="4" fillId="0" borderId="1" xfId="34" applyFont="1" applyBorder="1" applyAlignment="1">
      <alignment horizontal="center" vertical="center" wrapText="1"/>
    </xf>
    <xf numFmtId="0" fontId="4" fillId="0" borderId="1" xfId="34" applyFont="1" applyBorder="1" applyAlignment="1">
      <alignment horizontal="justify" vertical="center" wrapText="1"/>
    </xf>
    <xf numFmtId="10" fontId="4" fillId="0" borderId="1" xfId="35" applyNumberFormat="1" applyFont="1" applyBorder="1" applyAlignment="1">
      <alignment vertical="center" wrapText="1"/>
    </xf>
    <xf numFmtId="10" fontId="11" fillId="0" borderId="0" xfId="0" applyNumberFormat="1" applyFont="1"/>
    <xf numFmtId="0" fontId="24" fillId="0" borderId="1" xfId="34" applyFont="1" applyBorder="1" applyAlignment="1">
      <alignment horizontal="center" vertical="center"/>
    </xf>
    <xf numFmtId="0" fontId="24" fillId="0" borderId="1" xfId="34" applyFont="1" applyBorder="1" applyAlignment="1">
      <alignment horizontal="justify" vertical="center" wrapText="1"/>
    </xf>
    <xf numFmtId="10" fontId="24" fillId="0" borderId="1" xfId="35" applyNumberFormat="1" applyFont="1" applyFill="1" applyBorder="1" applyAlignment="1">
      <alignment vertical="center"/>
    </xf>
    <xf numFmtId="10" fontId="4" fillId="0" borderId="1" xfId="35" applyNumberFormat="1" applyFont="1" applyBorder="1" applyAlignment="1">
      <alignment horizontal="center" vertical="center" wrapText="1"/>
    </xf>
    <xf numFmtId="0" fontId="24" fillId="0" borderId="1" xfId="34" applyFont="1" applyBorder="1" applyAlignment="1">
      <alignment horizontal="center" vertical="center" wrapText="1"/>
    </xf>
    <xf numFmtId="0" fontId="4" fillId="0" borderId="1" xfId="34" applyFont="1" applyBorder="1" applyAlignment="1">
      <alignment horizontal="center" vertical="center"/>
    </xf>
    <xf numFmtId="10" fontId="4" fillId="0" borderId="1" xfId="35" applyNumberFormat="1" applyFont="1" applyFill="1" applyBorder="1" applyAlignment="1">
      <alignment vertical="center"/>
    </xf>
    <xf numFmtId="0" fontId="24" fillId="3" borderId="1" xfId="34" applyFont="1" applyFill="1" applyBorder="1" applyAlignment="1">
      <alignment horizontal="center" vertical="center"/>
    </xf>
    <xf numFmtId="0" fontId="24" fillId="3" borderId="1" xfId="34" applyFont="1" applyFill="1" applyBorder="1" applyAlignment="1">
      <alignment horizontal="left" vertical="center"/>
    </xf>
    <xf numFmtId="0" fontId="28" fillId="3" borderId="1" xfId="34" applyFont="1" applyFill="1" applyBorder="1" applyAlignment="1">
      <alignment horizontal="center" vertical="center"/>
    </xf>
    <xf numFmtId="0" fontId="28" fillId="2" borderId="1" xfId="34" applyFont="1" applyFill="1" applyBorder="1" applyAlignment="1">
      <alignment horizontal="center" vertical="center"/>
    </xf>
    <xf numFmtId="0" fontId="24" fillId="3" borderId="1" xfId="34" applyFont="1" applyFill="1" applyBorder="1" applyAlignment="1">
      <alignment horizontal="justify" vertical="center" wrapText="1"/>
    </xf>
    <xf numFmtId="10" fontId="24" fillId="3" borderId="1" xfId="35" applyNumberFormat="1" applyFont="1" applyFill="1" applyBorder="1" applyAlignment="1">
      <alignment vertical="center"/>
    </xf>
    <xf numFmtId="0" fontId="11" fillId="0" borderId="0" xfId="0" applyFont="1" applyBorder="1"/>
    <xf numFmtId="0" fontId="11" fillId="0" borderId="14" xfId="0" applyFont="1" applyBorder="1"/>
    <xf numFmtId="0" fontId="16" fillId="4" borderId="0" xfId="0" applyFont="1" applyFill="1" applyAlignment="1">
      <alignment horizontal="right"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right" vertical="top" wrapText="1"/>
    </xf>
    <xf numFmtId="0" fontId="7" fillId="4" borderId="16" xfId="0" applyFont="1" applyFill="1" applyBorder="1" applyAlignment="1">
      <alignment horizontal="center" vertical="top" wrapText="1"/>
    </xf>
    <xf numFmtId="169" fontId="9" fillId="6" borderId="16" xfId="0" applyNumberFormat="1" applyFont="1" applyFill="1" applyBorder="1" applyAlignment="1">
      <alignment horizontal="right" vertical="top" wrapText="1"/>
    </xf>
    <xf numFmtId="169" fontId="15" fillId="9" borderId="16" xfId="0" applyNumberFormat="1" applyFont="1" applyFill="1" applyBorder="1" applyAlignment="1">
      <alignment horizontal="right" vertical="top" wrapText="1"/>
    </xf>
    <xf numFmtId="0" fontId="15" fillId="4" borderId="0" xfId="0" applyFont="1" applyFill="1" applyAlignment="1">
      <alignment horizontal="right" vertical="top" wrapText="1"/>
    </xf>
    <xf numFmtId="4" fontId="15" fillId="4" borderId="0" xfId="0" applyNumberFormat="1" applyFont="1" applyFill="1" applyAlignment="1">
      <alignment horizontal="right" vertical="top" wrapText="1"/>
    </xf>
    <xf numFmtId="0" fontId="9" fillId="6" borderId="36" xfId="0" applyFont="1" applyFill="1" applyBorder="1" applyAlignment="1">
      <alignment horizontal="left" vertical="top" wrapText="1"/>
    </xf>
    <xf numFmtId="169" fontId="15" fillId="10" borderId="16" xfId="0" applyNumberFormat="1" applyFont="1" applyFill="1" applyBorder="1" applyAlignment="1">
      <alignment horizontal="right" vertical="top" wrapText="1"/>
    </xf>
    <xf numFmtId="0" fontId="16" fillId="2" borderId="16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right" vertical="top" wrapText="1"/>
    </xf>
    <xf numFmtId="4" fontId="16" fillId="2" borderId="16" xfId="0" applyNumberFormat="1" applyFont="1" applyFill="1" applyBorder="1" applyAlignment="1">
      <alignment horizontal="right" vertical="top" wrapText="1"/>
    </xf>
    <xf numFmtId="166" fontId="16" fillId="2" borderId="16" xfId="0" applyNumberFormat="1" applyFont="1" applyFill="1" applyBorder="1" applyAlignment="1">
      <alignment horizontal="right" vertical="top" wrapText="1"/>
    </xf>
    <xf numFmtId="0" fontId="15" fillId="0" borderId="16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right" vertical="center" wrapText="1"/>
    </xf>
    <xf numFmtId="10" fontId="10" fillId="0" borderId="17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right" vertical="top" wrapText="1"/>
    </xf>
    <xf numFmtId="0" fontId="16" fillId="4" borderId="0" xfId="0" applyFont="1" applyFill="1" applyAlignment="1">
      <alignment horizontal="left" vertical="top" wrapText="1"/>
    </xf>
    <xf numFmtId="4" fontId="16" fillId="4" borderId="0" xfId="0" applyNumberFormat="1" applyFont="1" applyFill="1" applyAlignment="1">
      <alignment horizontal="right" vertical="top" wrapText="1"/>
    </xf>
    <xf numFmtId="0" fontId="15" fillId="9" borderId="16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right" vertical="top" wrapText="1"/>
    </xf>
    <xf numFmtId="0" fontId="7" fillId="4" borderId="16" xfId="0" applyFont="1" applyFill="1" applyBorder="1" applyAlignment="1">
      <alignment horizontal="left" vertical="top" wrapText="1"/>
    </xf>
    <xf numFmtId="0" fontId="9" fillId="6" borderId="16" xfId="0" applyFont="1" applyFill="1" applyBorder="1" applyAlignment="1">
      <alignment horizontal="left" vertical="top" wrapText="1"/>
    </xf>
    <xf numFmtId="0" fontId="15" fillId="10" borderId="16" xfId="0" applyFont="1" applyFill="1" applyBorder="1" applyAlignment="1">
      <alignment horizontal="left" vertical="top" wrapText="1"/>
    </xf>
    <xf numFmtId="0" fontId="26" fillId="8" borderId="1" xfId="32" applyFont="1" applyFill="1" applyBorder="1" applyAlignment="1">
      <alignment horizontal="center" vertical="center" wrapText="1"/>
    </xf>
    <xf numFmtId="0" fontId="27" fillId="8" borderId="1" xfId="32" applyFont="1" applyFill="1" applyBorder="1" applyAlignment="1">
      <alignment vertical="center"/>
    </xf>
    <xf numFmtId="0" fontId="7" fillId="4" borderId="0" xfId="0" applyFont="1" applyFill="1" applyAlignment="1">
      <alignment horizontal="center" wrapText="1"/>
    </xf>
    <xf numFmtId="0" fontId="0" fillId="0" borderId="0" xfId="0"/>
    <xf numFmtId="0" fontId="15" fillId="4" borderId="0" xfId="0" applyFont="1" applyFill="1" applyAlignment="1">
      <alignment horizontal="left" vertical="top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19" fillId="0" borderId="13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21" fillId="2" borderId="2" xfId="30" applyFont="1" applyFill="1" applyBorder="1" applyAlignment="1" applyProtection="1">
      <alignment horizontal="center" vertical="center"/>
      <protection locked="0"/>
    </xf>
    <xf numFmtId="0" fontId="21" fillId="2" borderId="3" xfId="30" applyFont="1" applyFill="1" applyBorder="1" applyAlignment="1" applyProtection="1">
      <alignment horizontal="center" vertical="center"/>
      <protection locked="0"/>
    </xf>
    <xf numFmtId="43" fontId="21" fillId="2" borderId="2" xfId="31" applyFont="1" applyFill="1" applyBorder="1" applyAlignment="1" applyProtection="1">
      <alignment horizontal="center" vertical="center"/>
      <protection locked="0"/>
    </xf>
    <xf numFmtId="43" fontId="21" fillId="2" borderId="3" xfId="31" applyFont="1" applyFill="1" applyBorder="1" applyAlignment="1" applyProtection="1">
      <alignment horizontal="center" vertical="center"/>
      <protection locked="0"/>
    </xf>
    <xf numFmtId="43" fontId="21" fillId="3" borderId="2" xfId="31" applyFont="1" applyFill="1" applyBorder="1" applyAlignment="1" applyProtection="1">
      <alignment horizontal="center" vertical="center"/>
      <protection locked="0"/>
    </xf>
    <xf numFmtId="43" fontId="21" fillId="3" borderId="3" xfId="31" applyFont="1" applyFill="1" applyBorder="1" applyAlignment="1" applyProtection="1">
      <alignment horizontal="center" vertical="center"/>
      <protection locked="0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3" xfId="0" applyNumberFormat="1" applyFont="1" applyBorder="1" applyAlignment="1">
      <alignment horizontal="left" vertical="center" wrapText="1"/>
    </xf>
    <xf numFmtId="168" fontId="12" fillId="0" borderId="2" xfId="0" applyNumberFormat="1" applyFont="1" applyBorder="1" applyAlignment="1">
      <alignment horizontal="center" vertical="center"/>
    </xf>
    <xf numFmtId="168" fontId="12" fillId="0" borderId="3" xfId="0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 wrapText="1"/>
    </xf>
    <xf numFmtId="9" fontId="12" fillId="0" borderId="3" xfId="1" applyFont="1" applyBorder="1" applyAlignment="1">
      <alignment horizontal="center" vertical="center" wrapText="1"/>
    </xf>
    <xf numFmtId="0" fontId="21" fillId="0" borderId="8" xfId="30" applyFont="1" applyBorder="1" applyAlignment="1" applyProtection="1">
      <alignment horizontal="center" vertical="center"/>
      <protection locked="0"/>
    </xf>
    <xf numFmtId="0" fontId="21" fillId="0" borderId="9" xfId="30" applyFont="1" applyBorder="1" applyAlignment="1" applyProtection="1">
      <alignment horizontal="center" vertical="center"/>
      <protection locked="0"/>
    </xf>
    <xf numFmtId="0" fontId="21" fillId="0" borderId="7" xfId="30" applyFont="1" applyBorder="1" applyAlignment="1" applyProtection="1">
      <alignment horizontal="center" vertical="center"/>
      <protection locked="0"/>
    </xf>
    <xf numFmtId="0" fontId="21" fillId="0" borderId="10" xfId="30" applyFont="1" applyBorder="1" applyAlignment="1" applyProtection="1">
      <alignment horizontal="center" vertical="center"/>
      <protection locked="0"/>
    </xf>
    <xf numFmtId="0" fontId="21" fillId="0" borderId="11" xfId="30" applyFont="1" applyBorder="1" applyAlignment="1" applyProtection="1">
      <alignment horizontal="center" vertical="center"/>
      <protection locked="0"/>
    </xf>
    <xf numFmtId="0" fontId="21" fillId="0" borderId="4" xfId="30" applyFont="1" applyBorder="1" applyAlignment="1" applyProtection="1">
      <alignment horizontal="center" vertical="center"/>
      <protection locked="0"/>
    </xf>
    <xf numFmtId="44" fontId="21" fillId="0" borderId="2" xfId="29" applyFont="1" applyBorder="1" applyAlignment="1" applyProtection="1">
      <alignment horizontal="center" vertical="center"/>
      <protection locked="0"/>
    </xf>
    <xf numFmtId="44" fontId="21" fillId="0" borderId="15" xfId="29" applyFont="1" applyBorder="1" applyAlignment="1" applyProtection="1">
      <alignment horizontal="center" vertical="center"/>
      <protection locked="0"/>
    </xf>
    <xf numFmtId="44" fontId="21" fillId="0" borderId="3" xfId="29" applyFont="1" applyBorder="1" applyAlignment="1" applyProtection="1">
      <alignment horizontal="center" vertical="center"/>
      <protection locked="0"/>
    </xf>
    <xf numFmtId="9" fontId="21" fillId="0" borderId="2" xfId="1" applyFont="1" applyBorder="1" applyAlignment="1" applyProtection="1">
      <alignment horizontal="center" vertical="center"/>
      <protection locked="0"/>
    </xf>
    <xf numFmtId="9" fontId="21" fillId="0" borderId="15" xfId="1" applyFont="1" applyBorder="1" applyAlignment="1" applyProtection="1">
      <alignment horizontal="center" vertical="center"/>
      <protection locked="0"/>
    </xf>
    <xf numFmtId="9" fontId="21" fillId="0" borderId="3" xfId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8" borderId="5" xfId="0" applyFont="1" applyFill="1" applyBorder="1" applyAlignment="1">
      <alignment horizontal="left" vertical="center" wrapText="1"/>
    </xf>
    <xf numFmtId="0" fontId="17" fillId="8" borderId="14" xfId="0" applyFont="1" applyFill="1" applyBorder="1" applyAlignment="1">
      <alignment horizontal="left" vertical="center" wrapText="1"/>
    </xf>
    <xf numFmtId="0" fontId="17" fillId="8" borderId="6" xfId="0" applyFont="1" applyFill="1" applyBorder="1" applyAlignment="1">
      <alignment horizontal="left" vertical="center" wrapText="1"/>
    </xf>
    <xf numFmtId="2" fontId="24" fillId="0" borderId="30" xfId="0" applyNumberFormat="1" applyFont="1" applyBorder="1" applyAlignment="1">
      <alignment horizontal="left" vertical="center" wrapText="1"/>
    </xf>
    <xf numFmtId="2" fontId="24" fillId="0" borderId="31" xfId="0" applyNumberFormat="1" applyFont="1" applyBorder="1" applyAlignment="1">
      <alignment horizontal="left" vertical="center" wrapText="1"/>
    </xf>
    <xf numFmtId="2" fontId="24" fillId="0" borderId="32" xfId="0" applyNumberFormat="1" applyFont="1" applyBorder="1" applyAlignment="1">
      <alignment horizontal="left" vertical="center" wrapText="1"/>
    </xf>
    <xf numFmtId="2" fontId="24" fillId="0" borderId="33" xfId="0" applyNumberFormat="1" applyFont="1" applyBorder="1" applyAlignment="1">
      <alignment horizontal="left" vertical="center" wrapText="1"/>
    </xf>
    <xf numFmtId="2" fontId="24" fillId="0" borderId="34" xfId="0" applyNumberFormat="1" applyFont="1" applyBorder="1" applyAlignment="1">
      <alignment horizontal="left" vertical="center" wrapText="1"/>
    </xf>
    <xf numFmtId="2" fontId="24" fillId="0" borderId="35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24" fillId="0" borderId="12" xfId="34" applyFont="1" applyBorder="1" applyAlignment="1">
      <alignment horizontal="center" vertical="center" wrapText="1"/>
    </xf>
    <xf numFmtId="0" fontId="23" fillId="8" borderId="5" xfId="34" applyFont="1" applyFill="1" applyBorder="1" applyAlignment="1" applyProtection="1">
      <alignment horizontal="center" vertical="center"/>
      <protection locked="0"/>
    </xf>
    <xf numFmtId="0" fontId="23" fillId="8" borderId="14" xfId="34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34" applyFont="1" applyBorder="1" applyAlignment="1" applyProtection="1">
      <alignment horizontal="center" vertical="center"/>
      <protection locked="0"/>
    </xf>
    <xf numFmtId="0" fontId="4" fillId="0" borderId="3" xfId="34" applyFont="1" applyBorder="1" applyAlignment="1" applyProtection="1">
      <alignment horizontal="center" vertical="center"/>
      <protection locked="0"/>
    </xf>
    <xf numFmtId="0" fontId="4" fillId="0" borderId="11" xfId="34" applyFont="1" applyBorder="1" applyAlignment="1" applyProtection="1">
      <alignment horizontal="center" vertical="center"/>
      <protection locked="0"/>
    </xf>
    <xf numFmtId="0" fontId="24" fillId="2" borderId="2" xfId="34" applyFont="1" applyFill="1" applyBorder="1" applyAlignment="1">
      <alignment horizontal="center" vertical="center"/>
    </xf>
    <xf numFmtId="0" fontId="24" fillId="2" borderId="3" xfId="34" applyFont="1" applyFill="1" applyBorder="1" applyAlignment="1">
      <alignment horizontal="center" vertical="center"/>
    </xf>
    <xf numFmtId="0" fontId="28" fillId="2" borderId="5" xfId="34" applyFont="1" applyFill="1" applyBorder="1" applyAlignment="1">
      <alignment horizontal="center" vertical="center"/>
    </xf>
    <xf numFmtId="0" fontId="28" fillId="2" borderId="6" xfId="34" applyFont="1" applyFill="1" applyBorder="1" applyAlignment="1">
      <alignment horizontal="center" vertical="center"/>
    </xf>
  </cellXfs>
  <cellStyles count="36">
    <cellStyle name="Estilo 1" xfId="7"/>
    <cellStyle name="Moeda" xfId="29" builtinId="4"/>
    <cellStyle name="Normal" xfId="0" builtinId="0"/>
    <cellStyle name="Normal 11" xfId="2"/>
    <cellStyle name="Normal 15" xfId="8"/>
    <cellStyle name="Normal 2" xfId="4"/>
    <cellStyle name="Normal 2 10" xfId="9"/>
    <cellStyle name="Normal 2 11" xfId="10"/>
    <cellStyle name="Normal 2 12" xfId="11"/>
    <cellStyle name="Normal 2 13" xfId="12"/>
    <cellStyle name="Normal 2 14" xfId="13"/>
    <cellStyle name="Normal 2 15" xfId="14"/>
    <cellStyle name="Normal 2 16" xfId="15"/>
    <cellStyle name="Normal 2 17" xfId="16"/>
    <cellStyle name="Normal 2 18" xfId="17"/>
    <cellStyle name="Normal 2 19" xfId="18"/>
    <cellStyle name="Normal 2 20" xfId="19"/>
    <cellStyle name="Normal 2 21" xfId="20"/>
    <cellStyle name="Normal 2 22" xfId="21"/>
    <cellStyle name="Normal 2 23" xfId="22"/>
    <cellStyle name="Normal 2 24" xfId="23"/>
    <cellStyle name="Normal 2 25" xfId="24"/>
    <cellStyle name="Normal 2 26" xfId="25"/>
    <cellStyle name="Normal 2 27" xfId="26"/>
    <cellStyle name="Normal 2 28" xfId="27"/>
    <cellStyle name="Normal 2 29" xfId="28"/>
    <cellStyle name="Normal 3" xfId="32"/>
    <cellStyle name="Normal 3 2" xfId="34"/>
    <cellStyle name="Normal_Cronograma" xfId="30"/>
    <cellStyle name="Porcentagem" xfId="1" builtinId="5"/>
    <cellStyle name="Porcentagem 2" xfId="6"/>
    <cellStyle name="Porcentagem 2 2" xfId="35"/>
    <cellStyle name="Porcentagem 3" xfId="33"/>
    <cellStyle name="Separador de milhares 2" xfId="5"/>
    <cellStyle name="Separador de milhares 6" xfId="3"/>
    <cellStyle name="Vírgula 2" xfId="31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63997</xdr:rowOff>
    </xdr:from>
    <xdr:to>
      <xdr:col>1</xdr:col>
      <xdr:colOff>0</xdr:colOff>
      <xdr:row>3</xdr:row>
      <xdr:rowOff>114300</xdr:rowOff>
    </xdr:to>
    <xdr:pic>
      <xdr:nvPicPr>
        <xdr:cNvPr id="2" name="Imagem 1" descr="Logomarca UFCG 2">
          <a:extLst>
            <a:ext uri="{FF2B5EF4-FFF2-40B4-BE49-F238E27FC236}">
              <a16:creationId xmlns:a16="http://schemas.microsoft.com/office/drawing/2014/main" xmlns="" id="{1C65EC75-C9F5-4D4E-B9EE-4955370A8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3997"/>
          <a:ext cx="571500" cy="5989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2301240</xdr:colOff>
      <xdr:row>136</xdr:row>
      <xdr:rowOff>121920</xdr:rowOff>
    </xdr:from>
    <xdr:to>
      <xdr:col>4</xdr:col>
      <xdr:colOff>83820</xdr:colOff>
      <xdr:row>140</xdr:row>
      <xdr:rowOff>85725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508EFD-9497-4A73-9D50-BC606CEAE0C4}"/>
            </a:ext>
          </a:extLst>
        </xdr:cNvPr>
        <xdr:cNvSpPr txBox="1"/>
      </xdr:nvSpPr>
      <xdr:spPr>
        <a:xfrm>
          <a:off x="4480560" y="44043600"/>
          <a:ext cx="3108960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Eng° Civil Rodrigo dos Santos Eleutério</a:t>
          </a:r>
          <a:endParaRPr lang="pt-BR" sz="1000" b="1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Responsável Técnico</a:t>
          </a:r>
          <a:endParaRPr lang="pt-BR" sz="1000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CREA: 211897289-0</a:t>
          </a:r>
          <a:endParaRPr lang="pt-BR" sz="10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63997</xdr:rowOff>
    </xdr:from>
    <xdr:to>
      <xdr:col>0</xdr:col>
      <xdr:colOff>647700</xdr:colOff>
      <xdr:row>3</xdr:row>
      <xdr:rowOff>123825</xdr:rowOff>
    </xdr:to>
    <xdr:pic>
      <xdr:nvPicPr>
        <xdr:cNvPr id="2" name="Imagem 1" descr="Logomarca UFCG 2">
          <a:extLst>
            <a:ext uri="{FF2B5EF4-FFF2-40B4-BE49-F238E27FC236}">
              <a16:creationId xmlns:a16="http://schemas.microsoft.com/office/drawing/2014/main" xmlns="" id="{77667532-076C-4A56-AD98-BDA539B4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3997"/>
          <a:ext cx="556260" cy="6218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1456508</xdr:colOff>
      <xdr:row>686</xdr:row>
      <xdr:rowOff>18506</xdr:rowOff>
    </xdr:from>
    <xdr:to>
      <xdr:col>3</xdr:col>
      <xdr:colOff>4435928</xdr:colOff>
      <xdr:row>690</xdr:row>
      <xdr:rowOff>81643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DE7DF4DF-FD43-4D4E-A248-9F955F8F9D6D}"/>
            </a:ext>
          </a:extLst>
        </xdr:cNvPr>
        <xdr:cNvSpPr txBox="1"/>
      </xdr:nvSpPr>
      <xdr:spPr>
        <a:xfrm>
          <a:off x="3892187" y="194505399"/>
          <a:ext cx="2979420" cy="7707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Eng° Civil Rodrigo dos Santos Eleutério</a:t>
          </a:r>
          <a:endParaRPr lang="pt-BR" sz="1000" b="1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Responsável Técnico</a:t>
          </a:r>
          <a:endParaRPr lang="pt-BR" sz="1000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CREA: 211897289-0</a:t>
          </a:r>
          <a:endParaRPr lang="pt-BR" sz="10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571499" cy="589532"/>
    <xdr:pic>
      <xdr:nvPicPr>
        <xdr:cNvPr id="2" name="Imagem 1">
          <a:extLst>
            <a:ext uri="{FF2B5EF4-FFF2-40B4-BE49-F238E27FC236}">
              <a16:creationId xmlns:a16="http://schemas.microsoft.com/office/drawing/2014/main" xmlns="" id="{64222318-A3FC-4000-B508-F42DCC50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71499" cy="58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861060</xdr:colOff>
      <xdr:row>43</xdr:row>
      <xdr:rowOff>83821</xdr:rowOff>
    </xdr:from>
    <xdr:to>
      <xdr:col>9</xdr:col>
      <xdr:colOff>7620</xdr:colOff>
      <xdr:row>47</xdr:row>
      <xdr:rowOff>7621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5182955E-5EA1-46AD-B34B-A8AF205FBFCD}"/>
            </a:ext>
          </a:extLst>
        </xdr:cNvPr>
        <xdr:cNvSpPr txBox="1"/>
      </xdr:nvSpPr>
      <xdr:spPr>
        <a:xfrm>
          <a:off x="6103620" y="7360921"/>
          <a:ext cx="3108960" cy="594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Eng° Civil Rodrigo dos Santos Eleutério</a:t>
          </a:r>
          <a:endParaRPr lang="pt-BR" sz="1000" b="1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Responsável Técnico</a:t>
          </a:r>
          <a:endParaRPr lang="pt-BR" sz="1000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CREA: 211897289-0</a:t>
          </a:r>
          <a:endParaRPr lang="pt-BR" sz="10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123826</xdr:colOff>
      <xdr:row>0</xdr:row>
      <xdr:rowOff>57151</xdr:rowOff>
    </xdr:from>
    <xdr:ext cx="571499" cy="589532"/>
    <xdr:pic>
      <xdr:nvPicPr>
        <xdr:cNvPr id="2" name="Imagem 1">
          <a:extLst>
            <a:ext uri="{FF2B5EF4-FFF2-40B4-BE49-F238E27FC236}">
              <a16:creationId xmlns:a16="http://schemas.microsoft.com/office/drawing/2014/main" xmlns="" id="{45B44638-2B0A-440E-8CC5-1870C2530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571499" cy="58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409575</xdr:colOff>
      <xdr:row>23</xdr:row>
      <xdr:rowOff>114300</xdr:rowOff>
    </xdr:from>
    <xdr:ext cx="3569823" cy="427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xmlns="" id="{AC17E677-243D-4B02-A889-C6AE51827A9F}"/>
                </a:ext>
              </a:extLst>
            </xdr:cNvPr>
            <xdr:cNvSpPr txBox="1"/>
          </xdr:nvSpPr>
          <xdr:spPr>
            <a:xfrm>
              <a:off x="409575" y="414528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2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200" b="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pt-BR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200" b="0" i="1">
                                <a:latin typeface="Cambria Math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d>
                                  <m:dPr>
                                    <m:ctrlPr>
                                      <a:rPr lang="pt-BR" sz="1200" b="0" i="1">
                                        <a:latin typeface="Cambria Math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AC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R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S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G</m:t>
                                    </m:r>
                                  </m:e>
                                </m:d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DF</m:t>
                                </m:r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L</m:t>
                                </m:r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pt-BR" sz="1200" b="0" i="0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AC17E677-243D-4B02-A889-C6AE51827A9F}"/>
                </a:ext>
              </a:extLst>
            </xdr:cNvPr>
            <xdr:cNvSpPr txBox="1"/>
          </xdr:nvSpPr>
          <xdr:spPr>
            <a:xfrm>
              <a:off x="409575" y="414528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200" b="0" i="0">
                  <a:latin typeface="Cambria Math" panose="02040503050406030204" pitchFamily="18" charset="0"/>
                </a:rPr>
                <a:t>BDI=[((1+(AC+R+S+G))  (1+DF)  (1+L))/((1−I) )]  −1</a:t>
              </a:r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123826</xdr:colOff>
      <xdr:row>52</xdr:row>
      <xdr:rowOff>57151</xdr:rowOff>
    </xdr:from>
    <xdr:ext cx="571499" cy="589532"/>
    <xdr:pic>
      <xdr:nvPicPr>
        <xdr:cNvPr id="4" name="Imagem 3">
          <a:extLst>
            <a:ext uri="{FF2B5EF4-FFF2-40B4-BE49-F238E27FC236}">
              <a16:creationId xmlns:a16="http://schemas.microsoft.com/office/drawing/2014/main" xmlns="" id="{E5192D2A-4C06-4AE4-A95E-40BEA1882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9719311"/>
          <a:ext cx="571499" cy="58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409575</xdr:colOff>
      <xdr:row>75</xdr:row>
      <xdr:rowOff>114300</xdr:rowOff>
    </xdr:from>
    <xdr:ext cx="3569823" cy="427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xmlns="" id="{CFC80DE5-F134-4DCE-BA07-BF700D9A7760}"/>
                </a:ext>
              </a:extLst>
            </xdr:cNvPr>
            <xdr:cNvSpPr txBox="1"/>
          </xdr:nvSpPr>
          <xdr:spPr>
            <a:xfrm>
              <a:off x="409575" y="1379982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2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200" b="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pt-BR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200" b="0" i="1">
                                <a:latin typeface="Cambria Math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d>
                                  <m:dPr>
                                    <m:ctrlPr>
                                      <a:rPr lang="pt-BR" sz="1200" b="0" i="1">
                                        <a:latin typeface="Cambria Math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AC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R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S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G</m:t>
                                    </m:r>
                                  </m:e>
                                </m:d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DF</m:t>
                                </m:r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L</m:t>
                                </m:r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pt-BR" sz="1200" b="0" i="0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CFC80DE5-F134-4DCE-BA07-BF700D9A7760}"/>
                </a:ext>
              </a:extLst>
            </xdr:cNvPr>
            <xdr:cNvSpPr txBox="1"/>
          </xdr:nvSpPr>
          <xdr:spPr>
            <a:xfrm>
              <a:off x="409575" y="1379982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200" b="0" i="0">
                  <a:latin typeface="Cambria Math" panose="02040503050406030204" pitchFamily="18" charset="0"/>
                </a:rPr>
                <a:t>BDI=[((1+(AC+R+S+G))  (1+DF)  (1+L))/((1−I) )]  −1</a:t>
              </a:r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0</xdr:col>
      <xdr:colOff>371475</xdr:colOff>
      <xdr:row>32</xdr:row>
      <xdr:rowOff>0</xdr:rowOff>
    </xdr:from>
    <xdr:to>
      <xdr:col>1</xdr:col>
      <xdr:colOff>571500</xdr:colOff>
      <xdr:row>33</xdr:row>
      <xdr:rowOff>9525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xmlns="" id="{1F0DC65E-BF0A-4A9F-979C-11B5F622B41C}"/>
            </a:ext>
          </a:extLst>
        </xdr:cNvPr>
        <xdr:cNvSpPr/>
      </xdr:nvSpPr>
      <xdr:spPr>
        <a:xfrm>
          <a:off x="371475" y="5471160"/>
          <a:ext cx="984885" cy="20764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342900</xdr:colOff>
      <xdr:row>83</xdr:row>
      <xdr:rowOff>142875</xdr:rowOff>
    </xdr:from>
    <xdr:to>
      <xdr:col>1</xdr:col>
      <xdr:colOff>542925</xdr:colOff>
      <xdr:row>85</xdr:row>
      <xdr:rowOff>28575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xmlns="" id="{5CE09FE7-1166-4E30-BAC8-3FFB8D5655EB}"/>
            </a:ext>
          </a:extLst>
        </xdr:cNvPr>
        <xdr:cNvSpPr/>
      </xdr:nvSpPr>
      <xdr:spPr>
        <a:xfrm>
          <a:off x="342900" y="15169515"/>
          <a:ext cx="984885" cy="22098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123826</xdr:colOff>
      <xdr:row>0</xdr:row>
      <xdr:rowOff>57151</xdr:rowOff>
    </xdr:from>
    <xdr:ext cx="571499" cy="589532"/>
    <xdr:pic>
      <xdr:nvPicPr>
        <xdr:cNvPr id="2" name="Imagem 1">
          <a:extLst>
            <a:ext uri="{FF2B5EF4-FFF2-40B4-BE49-F238E27FC236}">
              <a16:creationId xmlns:a16="http://schemas.microsoft.com/office/drawing/2014/main" xmlns="" id="{30ED0CC9-D89C-42C9-AD22-4FA4620A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571499" cy="58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409575</xdr:colOff>
      <xdr:row>23</xdr:row>
      <xdr:rowOff>114300</xdr:rowOff>
    </xdr:from>
    <xdr:ext cx="3569823" cy="427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xmlns="" id="{D4EBB220-4DD0-4CF3-AA61-45B43951A103}"/>
                </a:ext>
              </a:extLst>
            </xdr:cNvPr>
            <xdr:cNvSpPr txBox="1"/>
          </xdr:nvSpPr>
          <xdr:spPr>
            <a:xfrm>
              <a:off x="409575" y="418338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2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200" b="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pt-BR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200" b="0" i="1">
                                <a:latin typeface="Cambria Math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d>
                                  <m:dPr>
                                    <m:ctrlPr>
                                      <a:rPr lang="pt-BR" sz="1200" b="0" i="1">
                                        <a:latin typeface="Cambria Math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AC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R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S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G</m:t>
                                    </m:r>
                                  </m:e>
                                </m:d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DF</m:t>
                                </m:r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L</m:t>
                                </m:r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pt-BR" sz="1200" b="0" i="0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D4EBB220-4DD0-4CF3-AA61-45B43951A103}"/>
                </a:ext>
              </a:extLst>
            </xdr:cNvPr>
            <xdr:cNvSpPr txBox="1"/>
          </xdr:nvSpPr>
          <xdr:spPr>
            <a:xfrm>
              <a:off x="409575" y="418338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200" b="0" i="0">
                  <a:latin typeface="Cambria Math" panose="02040503050406030204" pitchFamily="18" charset="0"/>
                </a:rPr>
                <a:t>BDI=[((1+(AC+R+S+G))  (1+DF)  (1+L))/((1−I) )]  −1</a:t>
              </a:r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0</xdr:col>
      <xdr:colOff>342900</xdr:colOff>
      <xdr:row>31</xdr:row>
      <xdr:rowOff>142875</xdr:rowOff>
    </xdr:from>
    <xdr:to>
      <xdr:col>1</xdr:col>
      <xdr:colOff>542925</xdr:colOff>
      <xdr:row>33</xdr:row>
      <xdr:rowOff>28575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940C7B06-BFF1-4F8C-820D-A657AD9B98A0}"/>
            </a:ext>
          </a:extLst>
        </xdr:cNvPr>
        <xdr:cNvSpPr/>
      </xdr:nvSpPr>
      <xdr:spPr>
        <a:xfrm>
          <a:off x="342900" y="5553075"/>
          <a:ext cx="984885" cy="22098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123826</xdr:colOff>
      <xdr:row>55</xdr:row>
      <xdr:rowOff>57151</xdr:rowOff>
    </xdr:from>
    <xdr:ext cx="571499" cy="589532"/>
    <xdr:pic>
      <xdr:nvPicPr>
        <xdr:cNvPr id="5" name="Imagem 4">
          <a:extLst>
            <a:ext uri="{FF2B5EF4-FFF2-40B4-BE49-F238E27FC236}">
              <a16:creationId xmlns:a16="http://schemas.microsoft.com/office/drawing/2014/main" xmlns="" id="{4FC9B879-EF80-4DEB-A49F-7F25E681D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9239251"/>
          <a:ext cx="571499" cy="58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409575</xdr:colOff>
      <xdr:row>78</xdr:row>
      <xdr:rowOff>114300</xdr:rowOff>
    </xdr:from>
    <xdr:ext cx="3569823" cy="427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xmlns="" id="{CAA58F20-12D1-454A-B193-DD162AAD42C7}"/>
                </a:ext>
              </a:extLst>
            </xdr:cNvPr>
            <xdr:cNvSpPr txBox="1"/>
          </xdr:nvSpPr>
          <xdr:spPr>
            <a:xfrm>
              <a:off x="409575" y="1333500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2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200" b="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pt-BR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200" b="0" i="1">
                                <a:latin typeface="Cambria Math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d>
                                  <m:dPr>
                                    <m:ctrlPr>
                                      <a:rPr lang="pt-BR" sz="1200" b="0" i="1">
                                        <a:latin typeface="Cambria Math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AC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R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S</m:t>
                                    </m:r>
                                    <m: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pt-BR" sz="1200" b="0" i="0">
                                        <a:latin typeface="Cambria Math" panose="02040503050406030204" pitchFamily="18" charset="0"/>
                                      </a:rPr>
                                      <m:t>G</m:t>
                                    </m:r>
                                  </m:e>
                                </m:d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DF</m:t>
                                </m:r>
                              </m:e>
                            </m:d>
                            <m:r>
                              <a:rPr lang="pt-BR" sz="12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L</m:t>
                                </m:r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pt-BR" sz="1200" b="0" i="1">
                                    <a:latin typeface="Cambria Math"/>
                                  </a:rPr>
                                </m:ctrlPr>
                              </m:dPr>
                              <m:e>
                                <m: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r>
                                  <m:rPr>
                                    <m:sty m:val="p"/>
                                  </m:rPr>
                                  <a:rPr lang="pt-BR" sz="12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pt-BR" sz="1200" b="0" i="0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CAA58F20-12D1-454A-B193-DD162AAD42C7}"/>
                </a:ext>
              </a:extLst>
            </xdr:cNvPr>
            <xdr:cNvSpPr txBox="1"/>
          </xdr:nvSpPr>
          <xdr:spPr>
            <a:xfrm>
              <a:off x="409575" y="13335000"/>
              <a:ext cx="3569823" cy="427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200" b="0" i="0">
                  <a:latin typeface="Cambria Math" panose="02040503050406030204" pitchFamily="18" charset="0"/>
                </a:rPr>
                <a:t>BDI=[((1+(AC+R+S+G))  (1+DF)  (1+L))/((1−I) )]  −1</a:t>
              </a:r>
              <a:endParaRPr lang="pt-BR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0</xdr:col>
      <xdr:colOff>342900</xdr:colOff>
      <xdr:row>86</xdr:row>
      <xdr:rowOff>142875</xdr:rowOff>
    </xdr:from>
    <xdr:to>
      <xdr:col>1</xdr:col>
      <xdr:colOff>542925</xdr:colOff>
      <xdr:row>88</xdr:row>
      <xdr:rowOff>28575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xmlns="" id="{0E035E05-ED4D-41AD-BC4F-66F9223C3348}"/>
            </a:ext>
          </a:extLst>
        </xdr:cNvPr>
        <xdr:cNvSpPr/>
      </xdr:nvSpPr>
      <xdr:spPr>
        <a:xfrm>
          <a:off x="342900" y="14704695"/>
          <a:ext cx="984885" cy="22098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38101</xdr:rowOff>
    </xdr:from>
    <xdr:to>
      <xdr:col>0</xdr:col>
      <xdr:colOff>657225</xdr:colOff>
      <xdr:row>3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4AB4420-F2B5-4191-ABC9-F6FAED71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1"/>
          <a:ext cx="571500" cy="60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1226820</xdr:colOff>
      <xdr:row>46</xdr:row>
      <xdr:rowOff>129540</xdr:rowOff>
    </xdr:from>
    <xdr:to>
      <xdr:col>3</xdr:col>
      <xdr:colOff>457200</xdr:colOff>
      <xdr:row>50</xdr:row>
      <xdr:rowOff>154305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85B8627D-FAAC-4BDE-B1C5-384386F97EA3}"/>
            </a:ext>
          </a:extLst>
        </xdr:cNvPr>
        <xdr:cNvSpPr txBox="1"/>
      </xdr:nvSpPr>
      <xdr:spPr>
        <a:xfrm>
          <a:off x="1927860" y="8557260"/>
          <a:ext cx="3040380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Eng° Civil Rodrigo dos Santos Eleutério</a:t>
          </a:r>
          <a:endParaRPr lang="pt-BR" sz="1000" b="1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Responsável Técnico</a:t>
          </a:r>
          <a:endParaRPr lang="pt-BR" sz="1000">
            <a:effectLst/>
          </a:endParaRPr>
        </a:p>
        <a:p>
          <a:pPr algn="ctr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CREA: 211897289-0</a:t>
          </a:r>
          <a:endParaRPr lang="pt-BR" sz="10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go/Google%20Drive/UFCG/RES&#205;DUOS%20S&#211;LIDOS/UFCG.PU.CTRN.LABLGA-OR&#199;AMENTO_ELETRICO-REV9_SEM_VINCU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UFCG\RES&#205;DUOS%20S&#211;LIDOS\UFCG.PU.CTRN.LABLGA-OR&#199;AMENTO_ELETRICO-REV9_SEM_VINC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omposição Elétrica"/>
      <sheetName val="Composição Elétrica - Auxiliar"/>
      <sheetName val="BDI"/>
      <sheetName val="LS"/>
    </sheetNames>
    <sheetDataSet>
      <sheetData sheetId="0"/>
      <sheetData sheetId="1">
        <row r="1">
          <cell r="B1" t="str">
            <v>02.INEL.PONT.004/01 COM MODIFICAÇÕES</v>
          </cell>
        </row>
        <row r="2">
          <cell r="B2" t="str">
            <v>CP-001E</v>
          </cell>
          <cell r="C2" t="str">
            <v xml:space="preserve">D I S C R I M I N A Ç Ã O </v>
          </cell>
          <cell r="D2" t="str">
            <v>UNIDADE:</v>
          </cell>
          <cell r="E2" t="str">
            <v>un</v>
          </cell>
          <cell r="F2" t="str">
            <v>CUSTO DESONERADO (RS)</v>
          </cell>
          <cell r="G2">
            <v>0</v>
          </cell>
          <cell r="H2" t="str">
            <v>CUSTO SEM DESONERAÇÃO (RS)</v>
          </cell>
          <cell r="I2">
            <v>0</v>
          </cell>
          <cell r="J2">
            <v>158.09</v>
          </cell>
          <cell r="K2">
            <v>169.56</v>
          </cell>
          <cell r="L2" t="str">
            <v>PONTO DE TOMADA MONOFÁSICO (2P + T) DE EMBUTIR, 20A/250V, CONFORME NBR 14136, COM CABO DE 4,0 MM² FLEXÍVEL, ANTI-CHAMA, ISOLAMENTO DE 750 V, 70°C, ELETRODUTO RÍGIDO PVC DE 1'' E QUEBRA DE PISO/PAREDE.</v>
          </cell>
        </row>
        <row r="3">
          <cell r="B3" t="str">
            <v>CÓDIGO</v>
          </cell>
          <cell r="C3" t="str">
            <v>PONTO DE TOMADA MONOFÁSICO (2P + T) DE EMBUTIR, 20A/250V, CONFORME NBR 14136, COM CABO DE 4,0 MM² FLEXÍVEL, ANTI-CHAMA, ISOLAMENTO DE 750 V, 70°C, ELETRODUTO RÍGIDO PVC DE 1'' E QUEBRA DE PISO/PAREDE.</v>
          </cell>
          <cell r="D3" t="str">
            <v>UND</v>
          </cell>
          <cell r="E3" t="str">
            <v>QUANTIDADE</v>
          </cell>
          <cell r="F3" t="str">
            <v>UNITÁRIO</v>
          </cell>
          <cell r="G3" t="str">
            <v>TOTAL</v>
          </cell>
          <cell r="H3" t="str">
            <v>UNITÁRIO</v>
          </cell>
          <cell r="I3" t="str">
            <v>TOTAL</v>
          </cell>
        </row>
        <row r="4">
          <cell r="B4" t="str">
            <v>A01E</v>
          </cell>
          <cell r="C4" t="str">
            <v>ELETRODUTO RÍGIDO PVC DE 1'' (32MM) EMBUTIDO EM PAREDE, INCLUINDO RASGO. FORNECIMENTO E INSTALAÇÃO</v>
          </cell>
          <cell r="D4" t="str">
            <v>M</v>
          </cell>
          <cell r="E4">
            <v>1.7207666666666668</v>
          </cell>
          <cell r="F4">
            <v>20.91</v>
          </cell>
          <cell r="G4">
            <v>35.981231000000001</v>
          </cell>
          <cell r="H4">
            <v>23.1</v>
          </cell>
          <cell r="I4">
            <v>39.749710000000007</v>
          </cell>
          <cell r="J4" t="str">
            <v>ELETRODUTO RÍGIDO PVC DE 1'' (32MM) EMBUTIDO EM PAREDE, INCLUINDO RASGO. FORNECIMENTO E INSTALAÇÃO</v>
          </cell>
        </row>
        <row r="5">
          <cell r="B5" t="str">
            <v>A02E</v>
          </cell>
          <cell r="C5" t="str">
            <v>ELETRODUTO RÍGIDO PVC DE 1'' (32MM) EMBUTIDO NO PISO, INCLUINDO RASGO. FORNECIMENTO E INSTALAÇÃO</v>
          </cell>
          <cell r="D5" t="str">
            <v>M</v>
          </cell>
          <cell r="E5">
            <v>1.2078000000000002</v>
          </cell>
          <cell r="F5">
            <v>28.41</v>
          </cell>
          <cell r="G5">
            <v>34.313598000000006</v>
          </cell>
          <cell r="H5">
            <v>31.42</v>
          </cell>
          <cell r="I5">
            <v>37.949076000000005</v>
          </cell>
          <cell r="J5" t="str">
            <v>ELETRODUTO RÍGIDO PVC DE 1'' (32MM) EMBUTIDO NO PISO, INCLUINDO RASGO. FORNECIMENTO E INSTALAÇÃO</v>
          </cell>
        </row>
        <row r="6">
          <cell r="B6">
            <v>90456</v>
          </cell>
          <cell r="C6" t="str">
            <v>QUEBRA EM ALVENARIA PARA INSTALAÇÃO DE CAIXA DE TOMADA (4X4 OU 4X2). AF_05/2015</v>
          </cell>
          <cell r="D6" t="str">
            <v>UN</v>
          </cell>
          <cell r="E6">
            <v>1</v>
          </cell>
          <cell r="F6">
            <v>2.76</v>
          </cell>
          <cell r="G6">
            <v>2.76</v>
          </cell>
          <cell r="H6">
            <v>3.11</v>
          </cell>
          <cell r="I6">
            <v>3.11</v>
          </cell>
          <cell r="J6" t="str">
            <v>QUEBRA EM ALVENARIA PARA INSTALAÇÃO DE CAIXA DE TOMADA (4X4 OU 4X2). AF_05/2015</v>
          </cell>
        </row>
        <row r="7">
          <cell r="B7">
            <v>91940</v>
          </cell>
          <cell r="C7" t="str">
            <v>CAIXA RETANGULAR 4" X 2" MÉDIA (1,30 M DO PISO), PVC, INSTALADA EM PAREDE - FORNECIMENTO E INSTALAÇÃO. AF_12/2015</v>
          </cell>
          <cell r="D7" t="str">
            <v>UN</v>
          </cell>
          <cell r="E7">
            <v>1</v>
          </cell>
          <cell r="F7">
            <v>9.76</v>
          </cell>
          <cell r="G7">
            <v>9.76</v>
          </cell>
          <cell r="H7">
            <v>10.73</v>
          </cell>
          <cell r="I7">
            <v>10.73</v>
          </cell>
          <cell r="J7" t="str">
            <v>CAIXA RETANGULAR 4" X 2" MÉDIA (1,30 M DO PISO), PVC, INSTALADA EM PAREDE - FORNECIMENTO E INSTALAÇÃO. AF_12/2015</v>
          </cell>
        </row>
        <row r="8">
          <cell r="B8">
            <v>91997</v>
          </cell>
          <cell r="C8" t="str">
            <v>TOMADA MÉDIA DE EMBUTIR (1 MÓDULO), 2P+T 20 A, INCLUINDO SUPORTE E PLACA - FORNECIMENTO E INSTALAÇÃO. AF_12/2015</v>
          </cell>
          <cell r="D8" t="str">
            <v>UN</v>
          </cell>
          <cell r="E8">
            <v>1</v>
          </cell>
          <cell r="F8">
            <v>24.24</v>
          </cell>
          <cell r="G8">
            <v>24.24</v>
          </cell>
          <cell r="H8">
            <v>25.71</v>
          </cell>
          <cell r="I8">
            <v>25.71</v>
          </cell>
          <cell r="J8" t="str">
            <v>TOMADA MÉDIA DE EMBUTIR (1 MÓDULO), 2P+T 20 A, INCLUINDO SUPORTE E PLACA - FORNECIMENTO E INSTALAÇÃO. AF_12/2015</v>
          </cell>
        </row>
        <row r="9">
          <cell r="B9">
            <v>91928</v>
          </cell>
          <cell r="C9" t="str">
            <v>CABO DE COBRE FLEXÍVEL ISOLADO, 4 MM², ANTI-CHAMA 450/750 V, PARA CIRCUITOS TERMINAIS - FORNECIMENTO E INSTALAÇÃO. AF_12/2015</v>
          </cell>
          <cell r="D9" t="str">
            <v>M</v>
          </cell>
          <cell r="E9">
            <v>8.4502985074626871</v>
          </cell>
          <cell r="F9">
            <v>6.04</v>
          </cell>
          <cell r="G9">
            <v>51.03980298507463</v>
          </cell>
          <cell r="H9">
            <v>6.19</v>
          </cell>
          <cell r="I9">
            <v>52.307347761194038</v>
          </cell>
          <cell r="J9" t="str">
            <v>CABO DE COBRE FLEXÍVEL ISOLADO, 4 MM², ANTI-CHAMA 450/750 V, PARA CIRCUITOS TERMINAIS - FORNECIMENTO E INSTALAÇÃO. AF_12/2015</v>
          </cell>
        </row>
        <row r="10">
          <cell r="B10">
            <v>0</v>
          </cell>
          <cell r="C10">
            <v>0</v>
          </cell>
          <cell r="D10" t="str">
            <v>SUBTOTAL (R$)</v>
          </cell>
          <cell r="E10">
            <v>0</v>
          </cell>
          <cell r="F10" t="str">
            <v>DESONERADO</v>
          </cell>
          <cell r="G10">
            <v>158.09</v>
          </cell>
          <cell r="H10" t="str">
            <v>ONERADO</v>
          </cell>
          <cell r="I10">
            <v>169.56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02.INEL.PONT.004/01 COM MODIFICAÇÕES</v>
          </cell>
        </row>
        <row r="13">
          <cell r="B13" t="str">
            <v>CP-002E</v>
          </cell>
          <cell r="C13" t="str">
            <v xml:space="preserve">D I S C R I M I N A Ç Ã O </v>
          </cell>
          <cell r="D13" t="str">
            <v>UNIDADE:</v>
          </cell>
          <cell r="E13" t="str">
            <v>un</v>
          </cell>
          <cell r="F13" t="str">
            <v>CUSTO DESONERADO (RS)</v>
          </cell>
          <cell r="G13">
            <v>0</v>
          </cell>
          <cell r="H13" t="str">
            <v>CUSTO SEM DESONERAÇÃO (RS)</v>
          </cell>
          <cell r="I13">
            <v>0</v>
          </cell>
          <cell r="J13">
            <v>91.36</v>
          </cell>
          <cell r="K13">
            <v>94.35</v>
          </cell>
          <cell r="L13" t="str">
            <v>PONTO DE TOMADA MONOFÁSICO (2P + T DE 20A) DE SOBREPOR (COM ELETRODUTO RÍGIDO DE AÇO GALVANIZADO), COM CABO DE 4,0 MM² FLEXÍVEL, ANTI-CHAMA, ISOLAMENTO DE 750 V, 70°C, EXCLUSIVE CONDULETE.</v>
          </cell>
        </row>
        <row r="14">
          <cell r="B14" t="str">
            <v>CÓDIGO</v>
          </cell>
          <cell r="C14" t="str">
            <v>PONTO DE TOMADA MONOFÁSICO (2P + T DE 20A) DE SOBREPOR (COM ELETRODUTO RÍGIDO DE AÇO GALVANIZADO), COM CABO DE 4,0 MM² FLEXÍVEL, ANTI-CHAMA, ISOLAMENTO DE 750 V, 70°C, EXCLUSIVE CONDULETE.</v>
          </cell>
          <cell r="D14" t="str">
            <v>UND</v>
          </cell>
          <cell r="E14" t="str">
            <v>QUANTIDADE</v>
          </cell>
          <cell r="F14" t="str">
            <v>UNITÁRIO</v>
          </cell>
          <cell r="G14" t="str">
            <v>TOTAL</v>
          </cell>
          <cell r="H14" t="str">
            <v>UNITÁRIO</v>
          </cell>
          <cell r="I14" t="str">
            <v>TOTAL</v>
          </cell>
        </row>
        <row r="15">
          <cell r="B15">
            <v>95750</v>
          </cell>
          <cell r="C15" t="str">
            <v>ELETRODUTO DE AÇO GALVANIZADO, CLASSE LEVE, DN 25 MM (1), APARENTE, INSTALADO EM PAREDE - FORNECIMENTO E INSTALAÇÃO. AF_11/2016_P</v>
          </cell>
          <cell r="D15" t="str">
            <v>M</v>
          </cell>
          <cell r="E15">
            <v>1.346938775510204</v>
          </cell>
          <cell r="F15">
            <v>23.55</v>
          </cell>
          <cell r="G15">
            <v>31.720408163265304</v>
          </cell>
          <cell r="H15">
            <v>24.83</v>
          </cell>
          <cell r="I15">
            <v>33.444489795918365</v>
          </cell>
          <cell r="J15" t="str">
            <v>ELETRODUTO DE AÇO GALVANIZADO, CLASSE LEVE, DN 25 MM (1), APARENTE, INSTALADO EM PAREDE - FORNECIMENTO E INSTALAÇÃO. AF_11/2016_P</v>
          </cell>
        </row>
        <row r="16">
          <cell r="B16">
            <v>38102</v>
          </cell>
          <cell r="C16" t="str">
            <v>TOMADA 2P+T 20A, 250V  (APENAS MODULO)</v>
          </cell>
          <cell r="D16" t="str">
            <v>UN</v>
          </cell>
          <cell r="E16">
            <v>1</v>
          </cell>
          <cell r="F16">
            <v>8.6</v>
          </cell>
          <cell r="G16">
            <v>8.6</v>
          </cell>
          <cell r="H16">
            <v>8.6</v>
          </cell>
          <cell r="I16">
            <v>8.6</v>
          </cell>
          <cell r="J16" t="str">
            <v>TOMADA 2P+T 20A, 250V  (APENAS MODULO)</v>
          </cell>
        </row>
        <row r="17">
          <cell r="B17">
            <v>91928</v>
          </cell>
          <cell r="C17" t="str">
            <v>CABO DE COBRE FLEXÍVEL ISOLADO, 4 MM², ANTI-CHAMA 450/750 V, PARA CIRCUITOS TERMINAIS - FORNECIMENTO E INSTALAÇÃO. AF_12/2015</v>
          </cell>
          <cell r="D17" t="str">
            <v>M</v>
          </cell>
          <cell r="E17">
            <v>8.4502985074626871</v>
          </cell>
          <cell r="F17">
            <v>6.04</v>
          </cell>
          <cell r="G17">
            <v>51.03980298507463</v>
          </cell>
          <cell r="H17">
            <v>6.19</v>
          </cell>
          <cell r="I17">
            <v>52.307347761194038</v>
          </cell>
          <cell r="J17" t="str">
            <v>CABO DE COBRE FLEXÍVEL ISOLADO, 4 MM², ANTI-CHAMA 450/750 V, PARA CIRCUITOS TERMINAIS - FORNECIMENTO E INSTALAÇÃO. AF_12/2015</v>
          </cell>
        </row>
        <row r="18">
          <cell r="B18">
            <v>0</v>
          </cell>
          <cell r="C18">
            <v>0</v>
          </cell>
          <cell r="D18" t="str">
            <v>SUBTOTAL (R$)</v>
          </cell>
          <cell r="E18">
            <v>0</v>
          </cell>
          <cell r="F18" t="str">
            <v>DESONERADO</v>
          </cell>
          <cell r="G18">
            <v>91.36</v>
          </cell>
          <cell r="H18" t="str">
            <v>ONERADO</v>
          </cell>
          <cell r="I18">
            <v>94.35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 t="str">
            <v>02.INEL.PONT.004/01 COM MODIFICAÇÕES</v>
          </cell>
        </row>
        <row r="21">
          <cell r="B21" t="str">
            <v>CP-003E</v>
          </cell>
          <cell r="C21" t="str">
            <v xml:space="preserve">D I S C R I M I N A Ç Ã O </v>
          </cell>
          <cell r="D21" t="str">
            <v>UNIDADE:</v>
          </cell>
          <cell r="E21" t="str">
            <v>un</v>
          </cell>
          <cell r="F21" t="str">
            <v>CUSTO DESONERADO (RS)</v>
          </cell>
          <cell r="G21">
            <v>0</v>
          </cell>
          <cell r="H21" t="str">
            <v>CUSTO SEM DESONERAÇÃO (RS)</v>
          </cell>
          <cell r="I21">
            <v>0</v>
          </cell>
          <cell r="J21">
            <v>99.96</v>
          </cell>
          <cell r="K21">
            <v>102.95</v>
          </cell>
          <cell r="L21" t="str">
            <v>PONTO DE TOMADA DUPLA (2X 2P + T DE 20A) DE SOBREPOR (COM ELETRODUTO RÍGIDO DE AÇO GALVANIZADO 1''), COM CABO DE 4,0 MM² FLEXÍVEL, ANTI-CHAMA, ISOLAMENTO DE 750 V, 70°C, EXCLUSIVE CONDULETE.</v>
          </cell>
        </row>
        <row r="22">
          <cell r="B22" t="str">
            <v>CÓDIGO</v>
          </cell>
          <cell r="C22" t="str">
            <v>PONTO DE TOMADA DUPLA (2X 2P + T DE 20A) DE SOBREPOR (COM ELETRODUTO RÍGIDO DE AÇO GALVANIZADO 1''), COM CABO DE 4,0 MM² FLEXÍVEL, ANTI-CHAMA, ISOLAMENTO DE 750 V, 70°C, EXCLUSIVE CONDULETE.</v>
          </cell>
          <cell r="D22" t="str">
            <v>UND</v>
          </cell>
          <cell r="E22" t="str">
            <v>QUANTIDADE</v>
          </cell>
          <cell r="F22" t="str">
            <v>UNITÁRIO</v>
          </cell>
          <cell r="G22" t="str">
            <v>TOTAL</v>
          </cell>
          <cell r="H22" t="str">
            <v>UNITÁRIO</v>
          </cell>
          <cell r="I22" t="str">
            <v>TOTAL</v>
          </cell>
        </row>
        <row r="23">
          <cell r="B23">
            <v>95750</v>
          </cell>
          <cell r="C23" t="str">
            <v>ELETRODUTO DE AÇO GALVANIZADO, CLASSE LEVE, DN 25 MM (1), APARENTE, INSTALADO EM PAREDE - FORNECIMENTO E INSTALAÇÃO. AF_11/2016_P</v>
          </cell>
          <cell r="D23" t="str">
            <v>M</v>
          </cell>
          <cell r="E23">
            <v>1.346938775510204</v>
          </cell>
          <cell r="F23">
            <v>23.55</v>
          </cell>
          <cell r="G23">
            <v>31.720408163265304</v>
          </cell>
          <cell r="H23">
            <v>24.83</v>
          </cell>
          <cell r="I23">
            <v>33.444489795918365</v>
          </cell>
          <cell r="J23" t="str">
            <v>ELETRODUTO DE AÇO GALVANIZADO, CLASSE LEVE, DN 25 MM (1), APARENTE, INSTALADO EM PAREDE - FORNECIMENTO E INSTALAÇÃO. AF_11/2016_P</v>
          </cell>
        </row>
        <row r="24">
          <cell r="B24">
            <v>38102</v>
          </cell>
          <cell r="C24" t="str">
            <v>TOMADA 2P+T 20A, 250V  (APENAS MODULO)</v>
          </cell>
          <cell r="D24" t="str">
            <v>UN</v>
          </cell>
          <cell r="E24">
            <v>2</v>
          </cell>
          <cell r="F24">
            <v>8.6</v>
          </cell>
          <cell r="G24">
            <v>17.2</v>
          </cell>
          <cell r="H24">
            <v>8.6</v>
          </cell>
          <cell r="I24">
            <v>17.2</v>
          </cell>
          <cell r="J24" t="str">
            <v>TOMADA 2P+T 20A, 250V  (APENAS MODULO)</v>
          </cell>
        </row>
        <row r="25">
          <cell r="B25">
            <v>91928</v>
          </cell>
          <cell r="C25" t="str">
            <v>CABO DE COBRE FLEXÍVEL ISOLADO, 4 MM², ANTI-CHAMA 450/750 V, PARA CIRCUITOS TERMINAIS - FORNECIMENTO E INSTALAÇÃO. AF_12/2015</v>
          </cell>
          <cell r="D25" t="str">
            <v>M</v>
          </cell>
          <cell r="E25">
            <v>8.4502985074626871</v>
          </cell>
          <cell r="F25">
            <v>6.04</v>
          </cell>
          <cell r="G25">
            <v>51.03980298507463</v>
          </cell>
          <cell r="H25">
            <v>6.19</v>
          </cell>
          <cell r="I25">
            <v>52.307347761194038</v>
          </cell>
          <cell r="J25" t="str">
            <v>CABO DE COBRE FLEXÍVEL ISOLADO, 4 MM², ANTI-CHAMA 450/750 V, PARA CIRCUITOS TERMINAIS - FORNECIMENTO E INSTALAÇÃO. AF_12/2015</v>
          </cell>
        </row>
        <row r="26">
          <cell r="B26">
            <v>0</v>
          </cell>
          <cell r="C26">
            <v>0</v>
          </cell>
          <cell r="D26" t="str">
            <v>SUBTOTAL (R$)</v>
          </cell>
          <cell r="E26">
            <v>0</v>
          </cell>
          <cell r="F26" t="str">
            <v>DESONERADO</v>
          </cell>
          <cell r="G26">
            <v>99.96</v>
          </cell>
          <cell r="H26" t="str">
            <v>ONERADO</v>
          </cell>
          <cell r="I26">
            <v>102.95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02.INEL.PONT.004/01 COM MODIFICAÇÕES</v>
          </cell>
        </row>
        <row r="29">
          <cell r="B29" t="str">
            <v>CP-004E</v>
          </cell>
          <cell r="C29" t="str">
            <v xml:space="preserve">D I S C R I M I N A Ç Ã O </v>
          </cell>
          <cell r="D29" t="str">
            <v>UNIDADE:</v>
          </cell>
          <cell r="E29" t="str">
            <v>un</v>
          </cell>
          <cell r="F29" t="str">
            <v>CUSTO DESONERADO (RS)</v>
          </cell>
          <cell r="G29">
            <v>0</v>
          </cell>
          <cell r="H29" t="str">
            <v>CUSTO SEM DESONERAÇÃO (RS)</v>
          </cell>
          <cell r="I29">
            <v>0</v>
          </cell>
          <cell r="J29">
            <v>144.24</v>
          </cell>
          <cell r="K29">
            <v>153.56</v>
          </cell>
          <cell r="L29" t="str">
            <v>PONTO PARA LUMINÁRIA DE EMERGÊNCIA ACIMA DO FORRO OU NA PAREDE (A 2,5M DO PISO), COM ELETRODUTO RÍGIDO PVC DE 3/4'', CAIXINHA 4X2, TOMADA 2P+T 10A E CABO DE 1,5 MM² FLEXÍVEL, ANTI-CHAMA, ISOLAMENTO DE 750 V, 70°C.</v>
          </cell>
        </row>
        <row r="30">
          <cell r="B30" t="str">
            <v>CÓDIGO</v>
          </cell>
          <cell r="C30" t="str">
            <v>PONTO PARA LUMINÁRIA DE EMERGÊNCIA ACIMA DO FORRO OU NA PAREDE (A 2,5M DO PISO), COM ELETRODUTO RÍGIDO PVC DE 3/4'', CAIXINHA 4X2, TOMADA 2P+T 10A E CABO DE 1,5 MM² FLEXÍVEL, ANTI-CHAMA, ISOLAMENTO DE 750 V, 70°C.</v>
          </cell>
          <cell r="D30" t="str">
            <v>UND</v>
          </cell>
          <cell r="E30" t="str">
            <v>QUANTIDADE</v>
          </cell>
          <cell r="F30" t="str">
            <v>UNITÁRIO</v>
          </cell>
          <cell r="G30" t="str">
            <v>TOTAL</v>
          </cell>
          <cell r="H30" t="str">
            <v>UNITÁRIO</v>
          </cell>
          <cell r="I30" t="str">
            <v>TOTAL</v>
          </cell>
        </row>
        <row r="31">
          <cell r="B31" t="str">
            <v>A05E</v>
          </cell>
          <cell r="C31" t="str">
            <v>ELETRODUTO RÍGIDO PVC DE 3/4'', APARENTE, FIXADO POR ABRAÇADEIRAS METÁLICAS TIPO D. FORNECIMENTO E INSTALAÇÃO</v>
          </cell>
          <cell r="D31" t="str">
            <v>M</v>
          </cell>
          <cell r="E31">
            <v>6.7466666666666661</v>
          </cell>
          <cell r="F31">
            <v>8.1</v>
          </cell>
          <cell r="G31">
            <v>54.647999999999996</v>
          </cell>
          <cell r="H31">
            <v>8.77</v>
          </cell>
          <cell r="I31">
            <v>59.168266666666661</v>
          </cell>
          <cell r="J31" t="str">
            <v>ELETRODUTO RÍGIDO PVC DE 3/4'', APARENTE, FIXADO POR ABRAÇADEIRAS METÁLICAS TIPO D. FORNECIMENTO E INSTALAÇÃO</v>
          </cell>
        </row>
        <row r="32">
          <cell r="B32">
            <v>91940</v>
          </cell>
          <cell r="C32" t="str">
            <v>CAIXA RETANGULAR 4" X 2" MÉDIA (1,30 M DO PISO), PVC, INSTALADA EM PAREDE - FORNECIMENTO E INSTALAÇÃO. AF_12/2015</v>
          </cell>
          <cell r="D32" t="str">
            <v>UN</v>
          </cell>
          <cell r="E32">
            <v>1</v>
          </cell>
          <cell r="F32">
            <v>9.76</v>
          </cell>
          <cell r="G32">
            <v>9.76</v>
          </cell>
          <cell r="H32">
            <v>10.73</v>
          </cell>
          <cell r="I32">
            <v>10.73</v>
          </cell>
          <cell r="J32" t="str">
            <v>CAIXA RETANGULAR 4" X 2" MÉDIA (1,30 M DO PISO), PVC, INSTALADA EM PAREDE - FORNECIMENTO E INSTALAÇÃO. AF_12/2015</v>
          </cell>
        </row>
        <row r="33">
          <cell r="B33">
            <v>91996</v>
          </cell>
          <cell r="C33" t="str">
            <v>TOMADA MÉDIA DE EMBUTIR (1 MÓDULO), 2P+T 10 A, INCLUINDO SUPORTE E PLACA - FORNECIMENTO E INSTALAÇÃO. AF_12/2015</v>
          </cell>
          <cell r="D33" t="str">
            <v>UN</v>
          </cell>
          <cell r="E33">
            <v>1</v>
          </cell>
          <cell r="F33">
            <v>22.36</v>
          </cell>
          <cell r="G33">
            <v>22.36</v>
          </cell>
          <cell r="H33">
            <v>23.83</v>
          </cell>
          <cell r="I33">
            <v>23.83</v>
          </cell>
          <cell r="J33" t="str">
            <v>TOMADA MÉDIA DE EMBUTIR (1 MÓDULO), 2P+T 10 A, INCLUINDO SUPORTE E PLACA - FORNECIMENTO E INSTALAÇÃO. AF_12/2015</v>
          </cell>
        </row>
        <row r="34">
          <cell r="B34">
            <v>91924</v>
          </cell>
          <cell r="C34" t="str">
            <v>CABO DE COBRE FLEXÍVEL ISOLADO, 1,5 MM², ANTI-CHAMA 450/750 V, PARA CIRCUITOS TERMINAIS - FORNECIMENTO E INSTALAÇÃO. AF_12/2015</v>
          </cell>
          <cell r="D34" t="str">
            <v>M</v>
          </cell>
          <cell r="E34">
            <v>23.650000000000002</v>
          </cell>
          <cell r="F34">
            <v>2.4300000000000002</v>
          </cell>
          <cell r="G34">
            <v>57.469500000000011</v>
          </cell>
          <cell r="H34">
            <v>2.5299999999999998</v>
          </cell>
          <cell r="I34">
            <v>59.834499999999998</v>
          </cell>
          <cell r="J34" t="str">
            <v>CABO DE COBRE FLEXÍVEL ISOLADO, 1,5 MM², ANTI-CHAMA 450/750 V, PARA CIRCUITOS TERMINAIS - FORNECIMENTO E INSTALAÇÃO. AF_12/2015</v>
          </cell>
        </row>
        <row r="35">
          <cell r="B35">
            <v>0</v>
          </cell>
          <cell r="C35">
            <v>0</v>
          </cell>
          <cell r="D35" t="str">
            <v>SUBTOTAL (R$)</v>
          </cell>
          <cell r="E35">
            <v>0</v>
          </cell>
          <cell r="F35" t="str">
            <v>DESONERADO</v>
          </cell>
          <cell r="G35">
            <v>144.24</v>
          </cell>
          <cell r="H35" t="str">
            <v>ONERADO</v>
          </cell>
          <cell r="I35">
            <v>153.56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 t="str">
            <v>02.INEL.PONT.006/01 COM MODIFICAÇÕES (ELETRODUTOS) + AUXILIAR (CAIXA POLAR) + 10754/ORSE (CABO MULTIPOLAR)</v>
          </cell>
        </row>
        <row r="39">
          <cell r="B39" t="str">
            <v>CP-005E</v>
          </cell>
          <cell r="C39" t="str">
            <v xml:space="preserve">D I S C R I M I N A Ç Ã O </v>
          </cell>
          <cell r="D39" t="str">
            <v>UNIDADE:</v>
          </cell>
          <cell r="E39" t="str">
            <v>un</v>
          </cell>
          <cell r="F39" t="str">
            <v>CUSTO DESONERADO (RS)</v>
          </cell>
          <cell r="G39">
            <v>0</v>
          </cell>
          <cell r="H39" t="str">
            <v>CUSTO SEM DESONERAÇÃO (RS)</v>
          </cell>
          <cell r="I39">
            <v>0</v>
          </cell>
          <cell r="J39">
            <v>455.36</v>
          </cell>
          <cell r="K39">
            <v>473.09</v>
          </cell>
          <cell r="L39" t="str">
            <v>PONTO DE UTILIZAÇÃO PARA AR CONDICIONADO (2,30M DO PISO), COM CABO DE 4,0 MM² FLEXÍVEL, ANTI-CHAMA, 450/750 V (ATÉ A EVAPORADORA) E CABO MULTIPOLAR 3X4,0MM² FLEXÍVEL 1KV POR CIMA DO FORRO (ENTRE EVAPORADORA E CONDENSADORA), INCLUSO ELETRODUTO RÍGIDO PVC DE 1'' E QUEBRA DE PAREDE.</v>
          </cell>
        </row>
        <row r="40">
          <cell r="B40" t="str">
            <v>CÓDIGO</v>
          </cell>
          <cell r="C40" t="str">
            <v>PONTO DE UTILIZAÇÃO PARA AR CONDICIONADO (2,30M DO PISO), COM CABO DE 4,0 MM² FLEXÍVEL, ANTI-CHAMA, 450/750 V (ATÉ A EVAPORADORA) E CABO MULTIPOLAR 3X4,0MM² FLEXÍVEL 1KV POR CIMA DO FORRO (ENTRE EVAPORADORA E CONDENSADORA), INCLUSO ELETRODUTO RÍGIDO PVC DE 1'' E QUEBRA DE PAREDE.</v>
          </cell>
          <cell r="D40" t="str">
            <v>UND</v>
          </cell>
          <cell r="E40" t="str">
            <v>QUANTIDADE</v>
          </cell>
          <cell r="F40" t="str">
            <v>UNITÁRIO</v>
          </cell>
          <cell r="G40" t="str">
            <v>TOTAL</v>
          </cell>
          <cell r="H40" t="str">
            <v>UNITÁRIO</v>
          </cell>
          <cell r="I40" t="str">
            <v>TOTAL</v>
          </cell>
        </row>
        <row r="41">
          <cell r="B41" t="str">
            <v>A01E</v>
          </cell>
          <cell r="C41" t="str">
            <v>ELETRODUTO RÍGIDO PVC DE 1'' (32MM) EMBUTIDO EM PAREDE, INCLUINDO RASGO. FORNECIMENTO E INSTALAÇÃO</v>
          </cell>
          <cell r="D41" t="str">
            <v>M</v>
          </cell>
          <cell r="E41">
            <v>1.7207666666666668</v>
          </cell>
          <cell r="F41">
            <v>20.91</v>
          </cell>
          <cell r="G41">
            <v>35.981231000000001</v>
          </cell>
          <cell r="H41">
            <v>23.1</v>
          </cell>
          <cell r="I41">
            <v>39.749710000000007</v>
          </cell>
          <cell r="J41" t="str">
            <v>ELETRODUTO RÍGIDO PVC DE 1'' (32MM) EMBUTIDO EM PAREDE, INCLUINDO RASGO. FORNECIMENTO E INSTALAÇÃO</v>
          </cell>
        </row>
        <row r="42">
          <cell r="B42" t="str">
            <v>A12E</v>
          </cell>
          <cell r="C42" t="str">
            <v>CAIXA DE PRÉ INSTALAÇÃO PARA AR CONDICIONADO, COM CAIXA DE PASSAGEM POLAR, FORNECIMENTO E INSTALAÇÃO</v>
          </cell>
          <cell r="D42" t="str">
            <v>UN</v>
          </cell>
          <cell r="E42">
            <v>1</v>
          </cell>
          <cell r="F42">
            <v>73.86</v>
          </cell>
          <cell r="G42">
            <v>73.86</v>
          </cell>
          <cell r="H42">
            <v>76.81</v>
          </cell>
          <cell r="I42">
            <v>76.81</v>
          </cell>
          <cell r="J42" t="str">
            <v>CAIXA DE PRÉ INSTALAÇÃO PARA AR CONDICIONADO, COM CAIXA DE PASSAGEM POLAR, FORNECIMENTO E INSTALAÇÃO</v>
          </cell>
        </row>
        <row r="43">
          <cell r="B43">
            <v>91222</v>
          </cell>
          <cell r="C43" t="str">
            <v>RASGO EM ALVENARIA PARA RAMAIS/ DISTRIBUIÇÃO COM DIÂMETROS MAIORES QUE 40 MM E MENORES OU IGUAIS A 75 MM. AF_05/2015</v>
          </cell>
          <cell r="D43" t="str">
            <v>M</v>
          </cell>
          <cell r="E43">
            <v>0.5</v>
          </cell>
          <cell r="F43">
            <v>9.25</v>
          </cell>
          <cell r="G43">
            <v>4.625</v>
          </cell>
          <cell r="H43">
            <v>10.45</v>
          </cell>
          <cell r="I43">
            <v>5.2249999999999996</v>
          </cell>
          <cell r="J43" t="str">
            <v>RASGO EM ALVENARIA PARA RAMAIS/ DISTRIBUIÇÃO COM DIÂMETROS MAIORES QUE 40 MM E MENORES OU IGUAIS A 75 MM. AF_05/2015</v>
          </cell>
        </row>
        <row r="44">
          <cell r="B44">
            <v>90467</v>
          </cell>
          <cell r="C44" t="str">
            <v>CHUMBAMENTO LINEAR EM ALVENARIA PARA RAMAIS/DISTRIBUIÇÃO COM DIÂMETROS MAIORES QUE 40 MM E MENORES OU IGUAIS A 75 MM. AF_05/2015</v>
          </cell>
          <cell r="D44" t="str">
            <v>M</v>
          </cell>
          <cell r="E44">
            <v>0.5</v>
          </cell>
          <cell r="F44">
            <v>13.97</v>
          </cell>
          <cell r="G44">
            <v>6.9850000000000003</v>
          </cell>
          <cell r="H44">
            <v>15.55</v>
          </cell>
          <cell r="I44">
            <v>7.7750000000000004</v>
          </cell>
          <cell r="J44" t="str">
            <v>CHUMBAMENTO LINEAR EM ALVENARIA PARA RAMAIS/DISTRIBUIÇÃO COM DIÂMETROS MAIORES QUE 40 MM E MENORES OU IGUAIS A 75 MM. AF_05/2015</v>
          </cell>
        </row>
        <row r="45">
          <cell r="B45">
            <v>91928</v>
          </cell>
          <cell r="C45" t="str">
            <v>CABO DE COBRE FLEXÍVEL ISOLADO, 4 MM², ANTI-CHAMA 450/750 V, PARA CIRCUITOS TERMINAIS - FORNECIMENTO E INSTALAÇÃO. AF_12/2015</v>
          </cell>
          <cell r="D45" t="str">
            <v>M</v>
          </cell>
          <cell r="E45">
            <v>21.01</v>
          </cell>
          <cell r="F45">
            <v>6.04</v>
          </cell>
          <cell r="G45">
            <v>126.9004</v>
          </cell>
          <cell r="H45">
            <v>6.19</v>
          </cell>
          <cell r="I45">
            <v>130.05190000000002</v>
          </cell>
          <cell r="J45" t="str">
            <v>CABO DE COBRE FLEXÍVEL ISOLADO, 4 MM², ANTI-CHAMA 450/750 V, PARA CIRCUITOS TERMINAIS - FORNECIMENTO E INSTALAÇÃO. AF_12/2015</v>
          </cell>
        </row>
        <row r="46">
          <cell r="B46">
            <v>39259</v>
          </cell>
          <cell r="C46" t="str">
            <v>CABO MULTIPOLAR DE COBRE, FLEXIVEL, CLASSE 4 OU 5, ISOLACAO EM HEPR, COBERTURA EM PVC-ST2, ANTICHAMA BWF-B, 0,6/1 KV, 3 CONDUTORES DE 4 MM2</v>
          </cell>
          <cell r="D46" t="str">
            <v>M</v>
          </cell>
          <cell r="E46">
            <v>11.22</v>
          </cell>
          <cell r="F46">
            <v>13.79</v>
          </cell>
          <cell r="G46">
            <v>154.72380000000001</v>
          </cell>
          <cell r="H46">
            <v>13.79</v>
          </cell>
          <cell r="I46">
            <v>154.72380000000001</v>
          </cell>
          <cell r="J46" t="str">
            <v>CABO MULTIPOLAR DE COBRE, FLEXIVEL, CLASSE 4 OU 5, ISOLACAO EM HEPR, COBERTURA EM PVC-ST2, ANTICHAMA BWF-B, 0,6/1 KV, 3 CONDUTORES DE 4 MM2</v>
          </cell>
        </row>
        <row r="47">
          <cell r="B47">
            <v>88264</v>
          </cell>
          <cell r="C47" t="str">
            <v>ELETRICISTA COM ENCARGOS COMPLEMENTARES</v>
          </cell>
          <cell r="D47" t="str">
            <v>H</v>
          </cell>
          <cell r="E47">
            <v>1.65</v>
          </cell>
          <cell r="F47">
            <v>17.75</v>
          </cell>
          <cell r="G47">
            <v>29.287499999999998</v>
          </cell>
          <cell r="H47">
            <v>20.010000000000002</v>
          </cell>
          <cell r="I47">
            <v>33.016500000000001</v>
          </cell>
        </row>
        <row r="48">
          <cell r="B48">
            <v>88316</v>
          </cell>
          <cell r="C48" t="str">
            <v>SERVENTE COM ENCARGOS COMPLEMENTARES</v>
          </cell>
          <cell r="D48" t="str">
            <v>H</v>
          </cell>
          <cell r="E48">
            <v>1.65</v>
          </cell>
          <cell r="F48">
            <v>13.94</v>
          </cell>
          <cell r="G48">
            <v>23.000999999999998</v>
          </cell>
          <cell r="H48">
            <v>15.6</v>
          </cell>
          <cell r="I48">
            <v>25.74</v>
          </cell>
        </row>
        <row r="49">
          <cell r="B49">
            <v>0</v>
          </cell>
          <cell r="C49">
            <v>0</v>
          </cell>
          <cell r="D49" t="str">
            <v>SUBTOTAL (R$)</v>
          </cell>
          <cell r="E49">
            <v>0</v>
          </cell>
          <cell r="F49" t="str">
            <v>DESONERADO</v>
          </cell>
          <cell r="G49">
            <v>455.36</v>
          </cell>
          <cell r="H49" t="str">
            <v>ONERADO</v>
          </cell>
          <cell r="I49">
            <v>473.09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02.INEL.PONT.006/01 COM MODIFICAÇÕES</v>
          </cell>
        </row>
        <row r="52">
          <cell r="B52" t="str">
            <v>CP-006E</v>
          </cell>
          <cell r="C52" t="str">
            <v xml:space="preserve">D I S C R I M I N A Ç Ã O </v>
          </cell>
          <cell r="D52" t="str">
            <v>UNIDADE:</v>
          </cell>
          <cell r="E52" t="str">
            <v>un</v>
          </cell>
          <cell r="F52" t="str">
            <v>CUSTO DESONERADO (RS)</v>
          </cell>
          <cell r="G52">
            <v>0</v>
          </cell>
          <cell r="H52" t="str">
            <v>CUSTO SEM DESONERAÇÃO (RS)</v>
          </cell>
          <cell r="I52">
            <v>0</v>
          </cell>
          <cell r="J52">
            <v>115.1</v>
          </cell>
          <cell r="K52">
            <v>122.91</v>
          </cell>
          <cell r="L52" t="str">
            <v>PONTO DE UTILIZAÇÃO PARA EXAUSTOR, INSTALADO A 2,50M DE ALTURA, COM CABO DE 4,0 MM² FLEXÍVEL, ANTI-CHAMA, ISOLAMENTO DE 750 V, 70°C, ELETRODUTO RÍGIDO PVC DE 1'' E QUEBRA DE PAREDE.</v>
          </cell>
        </row>
        <row r="53">
          <cell r="B53" t="str">
            <v>CÓDIGO</v>
          </cell>
          <cell r="C53" t="str">
            <v>PONTO DE UTILIZAÇÃO PARA EXAUSTOR, INSTALADO A 2,50M DE ALTURA, COM CABO DE 4,0 MM² FLEXÍVEL, ANTI-CHAMA, ISOLAMENTO DE 750 V, 70°C, ELETRODUTO RÍGIDO PVC DE 1'' E QUEBRA DE PAREDE.</v>
          </cell>
          <cell r="D53" t="str">
            <v>UND</v>
          </cell>
          <cell r="E53" t="str">
            <v>QUANTIDADE</v>
          </cell>
          <cell r="F53" t="str">
            <v>UNITÁRIO</v>
          </cell>
          <cell r="G53" t="str">
            <v>TOTAL</v>
          </cell>
          <cell r="H53" t="str">
            <v>UNITÁRIO</v>
          </cell>
          <cell r="I53" t="str">
            <v>TOTAL</v>
          </cell>
        </row>
        <row r="54">
          <cell r="B54" t="str">
            <v>A01E</v>
          </cell>
          <cell r="C54" t="str">
            <v>ELETRODUTO RÍGIDO PVC DE 1'' (32MM) EMBUTIDO EM PAREDE, INCLUINDO RASGO. FORNECIMENTO E INSTALAÇÃO</v>
          </cell>
          <cell r="D54" t="str">
            <v>M</v>
          </cell>
          <cell r="E54">
            <v>1.7207666666666668</v>
          </cell>
          <cell r="F54">
            <v>20.91</v>
          </cell>
          <cell r="G54">
            <v>35.981231000000001</v>
          </cell>
          <cell r="H54">
            <v>23.1</v>
          </cell>
          <cell r="I54">
            <v>39.749710000000007</v>
          </cell>
          <cell r="J54" t="str">
            <v>ELETRODUTO RÍGIDO PVC DE 1'' (32MM) EMBUTIDO EM PAREDE, INCLUINDO RASGO. FORNECIMENTO E INSTALAÇÃO</v>
          </cell>
        </row>
        <row r="55">
          <cell r="B55">
            <v>90456</v>
          </cell>
          <cell r="C55" t="str">
            <v>QUEBRA EM ALVENARIA PARA INSTALAÇÃO DE CAIXA DE TOMADA (4X4 OU 4X2). AF_05/2015</v>
          </cell>
          <cell r="D55" t="str">
            <v>UN</v>
          </cell>
          <cell r="E55">
            <v>1</v>
          </cell>
          <cell r="F55">
            <v>2.76</v>
          </cell>
          <cell r="G55">
            <v>2.76</v>
          </cell>
          <cell r="H55">
            <v>3.11</v>
          </cell>
          <cell r="I55">
            <v>3.11</v>
          </cell>
          <cell r="J55" t="str">
            <v>QUEBRA EM ALVENARIA PARA INSTALAÇÃO DE CAIXA DE TOMADA (4X4 OU 4X2). AF_05/2015</v>
          </cell>
        </row>
        <row r="56">
          <cell r="B56">
            <v>91939</v>
          </cell>
          <cell r="C56" t="str">
            <v>CAIXA RETANGULAR 4" X 2" ALTA (2,00 M DO PISO), PVC, INSTALADA EM PAREDE - FORNECIMENTO E INSTALAÇÃO. AF_12/2015</v>
          </cell>
          <cell r="D56" t="str">
            <v>UN</v>
          </cell>
          <cell r="E56">
            <v>1</v>
          </cell>
          <cell r="F56">
            <v>18.29</v>
          </cell>
          <cell r="G56">
            <v>18.29</v>
          </cell>
          <cell r="H56">
            <v>20.3</v>
          </cell>
          <cell r="I56">
            <v>20.3</v>
          </cell>
          <cell r="J56" t="str">
            <v>CAIXA RETANGULAR 4" X 2" ALTA (2,00 M DO PISO), PVC, INSTALADA EM PAREDE - FORNECIMENTO E INSTALAÇÃO. AF_12/2015</v>
          </cell>
        </row>
        <row r="57">
          <cell r="B57">
            <v>91945</v>
          </cell>
          <cell r="C57" t="str">
            <v>SUPORTE PARAFUSADO COM PLACA DE ENCAIXE 4" X 2" ALTO (2,00 M DO PISO) PARA PONTO ELÉTRICO - FORNECIMENTO E INSTALAÇÃO. AF_12/2015</v>
          </cell>
          <cell r="D57" t="str">
            <v>UN</v>
          </cell>
          <cell r="E57">
            <v>1</v>
          </cell>
          <cell r="F57">
            <v>7.03</v>
          </cell>
          <cell r="G57">
            <v>7.03</v>
          </cell>
          <cell r="H57">
            <v>7.44</v>
          </cell>
          <cell r="I57">
            <v>7.44</v>
          </cell>
          <cell r="J57" t="str">
            <v>SUPORTE PARAFUSADO COM PLACA DE ENCAIXE 4" X 2" ALTO (2,00 M DO PISO) PARA PONTO ELÉTRICO - FORNECIMENTO E INSTALAÇÃO. AF_12/2015</v>
          </cell>
        </row>
        <row r="58">
          <cell r="B58">
            <v>91928</v>
          </cell>
          <cell r="C58" t="str">
            <v>CABO DE COBRE FLEXÍVEL ISOLADO, 4 MM², ANTI-CHAMA 450/750 V, PARA CIRCUITOS TERMINAIS - FORNECIMENTO E INSTALAÇÃO. AF_12/2015</v>
          </cell>
          <cell r="D58" t="str">
            <v>M</v>
          </cell>
          <cell r="E58">
            <v>8.4502985074626871</v>
          </cell>
          <cell r="F58">
            <v>6.04</v>
          </cell>
          <cell r="G58">
            <v>51.03980298507463</v>
          </cell>
          <cell r="H58">
            <v>6.19</v>
          </cell>
          <cell r="I58">
            <v>52.307347761194038</v>
          </cell>
          <cell r="J58" t="str">
            <v>CABO DE COBRE FLEXÍVEL ISOLADO, 4 MM², ANTI-CHAMA 450/750 V, PARA CIRCUITOS TERMINAIS - FORNECIMENTO E INSTALAÇÃO. AF_12/2015</v>
          </cell>
        </row>
        <row r="59">
          <cell r="B59">
            <v>0</v>
          </cell>
          <cell r="C59">
            <v>0</v>
          </cell>
          <cell r="D59" t="str">
            <v>SUBTOTAL (R$)</v>
          </cell>
          <cell r="E59">
            <v>0</v>
          </cell>
          <cell r="F59" t="str">
            <v>DESONERADO</v>
          </cell>
          <cell r="G59">
            <v>115.1</v>
          </cell>
          <cell r="H59" t="str">
            <v>ONERADO</v>
          </cell>
          <cell r="I59">
            <v>122.91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>
            <v>0</v>
          </cell>
        </row>
        <row r="62">
          <cell r="B62" t="str">
            <v>CP-007E</v>
          </cell>
          <cell r="C62" t="str">
            <v xml:space="preserve">D I S C R I M I N A Ç Ã O </v>
          </cell>
          <cell r="D62" t="str">
            <v>UNIDADE:</v>
          </cell>
          <cell r="E62" t="str">
            <v>un</v>
          </cell>
          <cell r="F62" t="str">
            <v>CUSTO DESONERADO (RS)</v>
          </cell>
          <cell r="G62">
            <v>0</v>
          </cell>
          <cell r="H62" t="str">
            <v>CUSTO SEM DESONERAÇÃO (RS)</v>
          </cell>
          <cell r="I62">
            <v>0</v>
          </cell>
          <cell r="J62">
            <v>352.2</v>
          </cell>
          <cell r="K62">
            <v>369.67</v>
          </cell>
          <cell r="L62" t="str">
            <v>INSTALAÇÃO DE CAIXA DE PASSAGEM DE SOBREPOR EM AÇO GALVANIZADO 20X20X9, COMO PREVISTO EM PROJETO</v>
          </cell>
        </row>
        <row r="63">
          <cell r="B63" t="str">
            <v>CÓDIGO</v>
          </cell>
          <cell r="C63" t="str">
            <v>INSTALAÇÃO DE CAIXA DE PASSAGEM DE SOBREPOR EM AÇO GALVANIZADO 20X20X9, COMO PREVISTO EM PROJETO</v>
          </cell>
          <cell r="D63" t="str">
            <v>UND</v>
          </cell>
          <cell r="E63" t="str">
            <v>QUANTIDADE</v>
          </cell>
          <cell r="F63" t="str">
            <v>UNITÁRIO</v>
          </cell>
          <cell r="G63" t="str">
            <v>TOTAL</v>
          </cell>
          <cell r="H63" t="str">
            <v>UNITÁRIO</v>
          </cell>
          <cell r="I63" t="str">
            <v>TOTAL</v>
          </cell>
        </row>
        <row r="64">
          <cell r="B64" t="str">
            <v>A01E</v>
          </cell>
          <cell r="C64" t="str">
            <v>ELETRODUTO RÍGIDO PVC DE 1'' (32MM) EMBUTIDO EM PAREDE, INCLUINDO RASGO. FORNECIMENTO E INSTALAÇÃO</v>
          </cell>
          <cell r="D64" t="str">
            <v>M</v>
          </cell>
          <cell r="E64">
            <v>1.7207666666666668</v>
          </cell>
          <cell r="F64">
            <v>20.91</v>
          </cell>
          <cell r="G64">
            <v>35.981231000000001</v>
          </cell>
          <cell r="H64">
            <v>23.1</v>
          </cell>
          <cell r="I64">
            <v>39.749710000000007</v>
          </cell>
          <cell r="J64" t="str">
            <v>ELETRODUTO RÍGIDO PVC DE 1'' (32MM) EMBUTIDO EM PAREDE, INCLUINDO RASGO. FORNECIMENTO E INSTALAÇÃO</v>
          </cell>
        </row>
        <row r="65">
          <cell r="B65" t="str">
            <v>A04E</v>
          </cell>
          <cell r="C65" t="str">
            <v>ELETRODUTO RÍGIDO PVC DE 1 1/4'' (40MM) EMBUTIDO NO PISO, INCLUINDO RASGO. FORNECIMENTO E INSTALAÇÃO</v>
          </cell>
          <cell r="D65" t="str">
            <v>M</v>
          </cell>
          <cell r="E65">
            <v>1.075800000000001</v>
          </cell>
          <cell r="F65">
            <v>29.39</v>
          </cell>
          <cell r="G65">
            <v>31.617762000000031</v>
          </cell>
          <cell r="H65">
            <v>32.4</v>
          </cell>
          <cell r="I65">
            <v>34.855920000000033</v>
          </cell>
          <cell r="J65" t="str">
            <v>ELETRODUTO RÍGIDO PVC DE 1 1/4'' (40MM) EMBUTIDO NO PISO, INCLUINDO RASGO. FORNECIMENTO E INSTALAÇÃO</v>
          </cell>
        </row>
        <row r="66">
          <cell r="B66" t="str">
            <v>A03E</v>
          </cell>
          <cell r="C66" t="str">
            <v>ELETRODUTO RÍGIDO PVC DE 1 1/4'' (40MM) EMBUTIDO EM PAREDE, INCLUINDO RASGO. FORNECIMENTO E INSTALAÇÃO</v>
          </cell>
          <cell r="D66" t="str">
            <v>M</v>
          </cell>
          <cell r="E66">
            <v>0.86020000000000008</v>
          </cell>
          <cell r="F66">
            <v>21.89</v>
          </cell>
          <cell r="G66">
            <v>18.829778000000001</v>
          </cell>
          <cell r="H66">
            <v>24.08</v>
          </cell>
          <cell r="I66">
            <v>20.713616000000002</v>
          </cell>
          <cell r="J66" t="str">
            <v>ELETRODUTO RÍGIDO PVC DE 1 1/4'' (40MM) EMBUTIDO EM PAREDE, INCLUINDO RASGO. FORNECIMENTO E INSTALAÇÃO</v>
          </cell>
        </row>
        <row r="67">
          <cell r="B67">
            <v>95749</v>
          </cell>
          <cell r="C67" t="str">
            <v>ELETRODUTO DE AÇO GALVANIZADO, CLASSE LEVE, DN 20 MM (3/4), APARENTE, INSTALADO EM PAREDE - FORNECIMENTO E INSTALAÇÃO. AF_11/2016_P</v>
          </cell>
          <cell r="D67" t="str">
            <v>M</v>
          </cell>
          <cell r="E67">
            <v>1.346938775510204</v>
          </cell>
          <cell r="F67">
            <v>19.920000000000002</v>
          </cell>
          <cell r="G67">
            <v>26.831020408163266</v>
          </cell>
          <cell r="H67">
            <v>21.07</v>
          </cell>
          <cell r="I67">
            <v>28.38</v>
          </cell>
          <cell r="J67" t="str">
            <v>ELETRODUTO DE AÇO GALVANIZADO, CLASSE LEVE, DN 20 MM (3/4), APARENTE, INSTALADO EM PAREDE - FORNECIMENTO E INSTALAÇÃO. AF_11/2016_P</v>
          </cell>
        </row>
        <row r="68">
          <cell r="B68">
            <v>91928</v>
          </cell>
          <cell r="C68" t="str">
            <v>CABO DE COBRE FLEXÍVEL ISOLADO, 4 MM², ANTI-CHAMA 450/750 V, PARA CIRCUITOS TERMINAIS - FORNECIMENTO E INSTALAÇÃO. AF_12/2015</v>
          </cell>
          <cell r="D68" t="str">
            <v>M</v>
          </cell>
          <cell r="E68">
            <v>29.460298507462689</v>
          </cell>
          <cell r="F68">
            <v>6.04</v>
          </cell>
          <cell r="G68">
            <v>177.94020298507465</v>
          </cell>
          <cell r="H68">
            <v>6.19</v>
          </cell>
          <cell r="I68">
            <v>182.35924776119404</v>
          </cell>
          <cell r="J68" t="str">
            <v>CABO DE COBRE FLEXÍVEL ISOLADO, 4 MM², ANTI-CHAMA 450/750 V, PARA CIRCUITOS TERMINAIS - FORNECIMENTO E INSTALAÇÃO. AF_12/2015</v>
          </cell>
          <cell r="L68">
            <v>0</v>
          </cell>
        </row>
        <row r="69">
          <cell r="B69">
            <v>39771</v>
          </cell>
          <cell r="C69" t="str">
            <v>CAIXA DE PASSAGEM METALICA DE SOBREPOR COM TAMPA PARAFUSADA, DIMENSOES 20 X 20 X 10 CM</v>
          </cell>
          <cell r="D69" t="str">
            <v>UN</v>
          </cell>
          <cell r="E69">
            <v>1</v>
          </cell>
          <cell r="F69">
            <v>34.81</v>
          </cell>
          <cell r="G69">
            <v>34.81</v>
          </cell>
          <cell r="H69">
            <v>34.81</v>
          </cell>
          <cell r="I69">
            <v>34.81</v>
          </cell>
          <cell r="J69" t="str">
            <v>CAIXA DE PASSAGEM METALICA DE SOBREPOR COM TAMPA PARAFUSADA, DIMENSOES 20 X 20 X 10 CM</v>
          </cell>
        </row>
        <row r="70">
          <cell r="B70" t="str">
            <v>A13E</v>
          </cell>
          <cell r="C70" t="str">
            <v>CONECTOR RETO DE ALUMÍNIO PARA ELETRODUTO DE 1'', FORNECIMENTO E INSTALAÇÃO</v>
          </cell>
          <cell r="D70" t="str">
            <v>UN</v>
          </cell>
          <cell r="E70">
            <v>2</v>
          </cell>
          <cell r="F70">
            <v>3.59</v>
          </cell>
          <cell r="G70">
            <v>7.18</v>
          </cell>
          <cell r="H70">
            <v>3.72</v>
          </cell>
          <cell r="I70">
            <v>7.44</v>
          </cell>
          <cell r="J70" t="str">
            <v>CONECTOR RETO DE ALUMÍNIO PARA ELETRODUTO DE 1'', FORNECIMENTO E INSTALAÇÃO</v>
          </cell>
        </row>
        <row r="71">
          <cell r="B71">
            <v>88264</v>
          </cell>
          <cell r="C71" t="str">
            <v>ELETRICISTA COM ENCARGOS COMPLEMENTARES</v>
          </cell>
          <cell r="D71" t="str">
            <v>H</v>
          </cell>
          <cell r="E71">
            <v>0.6</v>
          </cell>
          <cell r="F71">
            <v>17.75</v>
          </cell>
          <cell r="G71">
            <v>10.65</v>
          </cell>
          <cell r="H71">
            <v>20.010000000000002</v>
          </cell>
          <cell r="I71">
            <v>12.006</v>
          </cell>
          <cell r="J71" t="str">
            <v>ELETRICISTA COM ENCARGOS COMPLEMENTARES</v>
          </cell>
        </row>
        <row r="72">
          <cell r="B72">
            <v>88316</v>
          </cell>
          <cell r="C72" t="str">
            <v>SERVENTE COM ENCARGOS COMPLEMENTARES</v>
          </cell>
          <cell r="D72" t="str">
            <v>H</v>
          </cell>
          <cell r="E72">
            <v>0.6</v>
          </cell>
          <cell r="F72">
            <v>13.94</v>
          </cell>
          <cell r="G72">
            <v>8.363999999999999</v>
          </cell>
          <cell r="H72">
            <v>15.6</v>
          </cell>
          <cell r="I72">
            <v>9.36</v>
          </cell>
          <cell r="J72" t="str">
            <v>SERVENTE COM ENCARGOS COMPLEMENTARES</v>
          </cell>
        </row>
        <row r="73">
          <cell r="B73">
            <v>0</v>
          </cell>
          <cell r="C73">
            <v>0</v>
          </cell>
          <cell r="D73" t="str">
            <v>SUBTOTAL (R$)</v>
          </cell>
          <cell r="E73">
            <v>0</v>
          </cell>
          <cell r="F73" t="str">
            <v>DESONERADO</v>
          </cell>
          <cell r="G73">
            <v>352.2</v>
          </cell>
          <cell r="H73" t="str">
            <v>ONERADO</v>
          </cell>
          <cell r="I73">
            <v>369.67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0</v>
          </cell>
        </row>
        <row r="76">
          <cell r="B76" t="str">
            <v>CP-008E</v>
          </cell>
          <cell r="C76" t="str">
            <v xml:space="preserve">D I S C R I M I N A Ç Ã O </v>
          </cell>
          <cell r="D76" t="str">
            <v>UNIDADE:</v>
          </cell>
          <cell r="E76" t="str">
            <v>un</v>
          </cell>
          <cell r="F76" t="str">
            <v>CUSTO DESONERADO (RS)</v>
          </cell>
          <cell r="G76">
            <v>0</v>
          </cell>
          <cell r="H76" t="str">
            <v>CUSTO SEM DESONERAÇÃO (RS)</v>
          </cell>
          <cell r="I76">
            <v>0</v>
          </cell>
          <cell r="J76">
            <v>119.67</v>
          </cell>
          <cell r="K76">
            <v>131.59</v>
          </cell>
          <cell r="L76" t="str">
            <v>INSTALAÇÃO DE CAIXA DE PASSAGEM 4X4 PVC DE EMBUTIR, COM ELETRODUTO RÍGIDO PVC 1 1/4'' EMBUTIDO NA PAREDE E NO PISO</v>
          </cell>
        </row>
        <row r="77">
          <cell r="B77" t="str">
            <v>CÓDIGO</v>
          </cell>
          <cell r="C77" t="str">
            <v>INSTALAÇÃO DE CAIXA DE PASSAGEM 4X4 PVC DE EMBUTIR, COM ELETRODUTO RÍGIDO PVC 1 1/4'' EMBUTIDO NA PAREDE E NO PISO</v>
          </cell>
          <cell r="D77" t="str">
            <v>UND</v>
          </cell>
          <cell r="E77" t="str">
            <v>QUANTIDADE</v>
          </cell>
          <cell r="F77" t="str">
            <v>UNITÁRIO</v>
          </cell>
          <cell r="G77" t="str">
            <v>TOTAL</v>
          </cell>
          <cell r="H77" t="str">
            <v>UNITÁRIO</v>
          </cell>
          <cell r="I77" t="str">
            <v>TOTAL</v>
          </cell>
        </row>
        <row r="78">
          <cell r="B78" t="str">
            <v>A03E</v>
          </cell>
          <cell r="C78" t="str">
            <v>ELETRODUTO RÍGIDO PVC DE 1 1/4'' (40MM) EMBUTIDO EM PAREDE, INCLUINDO RASGO. FORNECIMENTO E INSTALAÇÃO</v>
          </cell>
          <cell r="D78" t="str">
            <v>M</v>
          </cell>
          <cell r="E78">
            <v>2.5410000000000004</v>
          </cell>
          <cell r="F78">
            <v>21.89</v>
          </cell>
          <cell r="G78">
            <v>55.622490000000006</v>
          </cell>
          <cell r="H78">
            <v>24.08</v>
          </cell>
          <cell r="I78">
            <v>61.187280000000001</v>
          </cell>
          <cell r="J78" t="str">
            <v>ELETRODUTO RÍGIDO PVC DE 1 1/4'' (40MM) EMBUTIDO EM PAREDE, INCLUINDO RASGO. FORNECIMENTO E INSTALAÇÃO</v>
          </cell>
        </row>
        <row r="79">
          <cell r="B79" t="str">
            <v>A04E</v>
          </cell>
          <cell r="C79" t="str">
            <v>ELETRODUTO RÍGIDO PVC DE 1 1/4'' (40MM) EMBUTIDO NO PISO, INCLUINDO RASGO. FORNECIMENTO E INSTALAÇÃO</v>
          </cell>
          <cell r="D79" t="str">
            <v>M</v>
          </cell>
          <cell r="E79">
            <v>1.7489999999999999</v>
          </cell>
          <cell r="F79">
            <v>29.39</v>
          </cell>
          <cell r="G79">
            <v>51.403109999999998</v>
          </cell>
          <cell r="H79">
            <v>32.4</v>
          </cell>
          <cell r="I79">
            <v>56.667599999999993</v>
          </cell>
          <cell r="J79" t="str">
            <v>ELETRODUTO RÍGIDO PVC DE 1 1/4'' (40MM) EMBUTIDO NO PISO, INCLUINDO RASGO. FORNECIMENTO E INSTALAÇÃO</v>
          </cell>
        </row>
        <row r="80">
          <cell r="B80">
            <v>91943</v>
          </cell>
          <cell r="C80" t="str">
            <v>CAIXA RETANGULAR 4" X 4" MÉDIA (1,30 M DO PISO), PVC, INSTALADA EM PAREDE - FORNECIMENTO E INSTALAÇÃO. AF_12/2015</v>
          </cell>
          <cell r="D80" t="str">
            <v>UN</v>
          </cell>
          <cell r="E80">
            <v>1</v>
          </cell>
          <cell r="F80">
            <v>12.64</v>
          </cell>
          <cell r="G80">
            <v>12.64</v>
          </cell>
          <cell r="H80">
            <v>13.74</v>
          </cell>
          <cell r="I80">
            <v>13.74</v>
          </cell>
          <cell r="J80" t="str">
            <v>CAIXA RETANGULAR 4" X 4" MÉDIA (1,30 M DO PISO), PVC, INSTALADA EM PAREDE - FORNECIMENTO E INSTALAÇÃO. AF_12/2015</v>
          </cell>
        </row>
        <row r="81">
          <cell r="B81">
            <v>0</v>
          </cell>
          <cell r="C81">
            <v>0</v>
          </cell>
          <cell r="D81" t="str">
            <v>SUBTOTAL (R$)</v>
          </cell>
          <cell r="E81">
            <v>0</v>
          </cell>
          <cell r="F81" t="str">
            <v>DESONERADO</v>
          </cell>
          <cell r="G81">
            <v>119.67</v>
          </cell>
          <cell r="H81" t="str">
            <v>ONERADO</v>
          </cell>
          <cell r="I81">
            <v>131.59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0</v>
          </cell>
        </row>
        <row r="84">
          <cell r="B84" t="str">
            <v>CP-009E</v>
          </cell>
          <cell r="C84" t="str">
            <v xml:space="preserve">D I S C R I M I N A Ç Ã O </v>
          </cell>
          <cell r="D84" t="str">
            <v>UNIDADE:</v>
          </cell>
          <cell r="E84" t="str">
            <v>un</v>
          </cell>
          <cell r="F84" t="str">
            <v>CUSTO DESONERADO (RS)</v>
          </cell>
          <cell r="G84">
            <v>0</v>
          </cell>
          <cell r="H84" t="str">
            <v>CUSTO SEM DESONERAÇÃO (RS)</v>
          </cell>
          <cell r="I84">
            <v>0</v>
          </cell>
          <cell r="J84">
            <v>76.739999999999995</v>
          </cell>
          <cell r="K84">
            <v>82.69</v>
          </cell>
          <cell r="L84" t="str">
            <v>INSTALAÇÃO DE CAIXA DE PASSAGEM 4x2 PVC DE EMBUTIR, COM ELETRODUTO 1'' RÍGIDO PVC EMBUTIDO NA PAREDE E CABO 1,5MM2</v>
          </cell>
        </row>
        <row r="85">
          <cell r="B85" t="str">
            <v>CÓDIGO</v>
          </cell>
          <cell r="C85" t="str">
            <v>INSTALAÇÃO DE CAIXA DE PASSAGEM 4x2 PVC DE EMBUTIR, COM ELETRODUTO 1'' RÍGIDO PVC EMBUTIDO NA PAREDE E CABO 1,5MM2</v>
          </cell>
          <cell r="D85" t="str">
            <v>UND</v>
          </cell>
          <cell r="E85" t="str">
            <v>QUANTIDADE</v>
          </cell>
          <cell r="F85" t="str">
            <v>UNITÁRIO</v>
          </cell>
          <cell r="G85" t="str">
            <v>TOTAL</v>
          </cell>
          <cell r="H85" t="str">
            <v>UNITÁRIO</v>
          </cell>
          <cell r="I85" t="str">
            <v>TOTAL</v>
          </cell>
        </row>
        <row r="86">
          <cell r="B86" t="str">
            <v>A03E</v>
          </cell>
          <cell r="C86" t="str">
            <v>ELETRODUTO RÍGIDO PVC DE 1 1/4'' (40MM) EMBUTIDO EM PAREDE, INCLUINDO RASGO. FORNECIMENTO E INSTALAÇÃO</v>
          </cell>
          <cell r="D86" t="str">
            <v>M</v>
          </cell>
          <cell r="E86">
            <v>1.7207666666666668</v>
          </cell>
          <cell r="F86">
            <v>21.89</v>
          </cell>
          <cell r="G86">
            <v>37.667582333333335</v>
          </cell>
          <cell r="H86">
            <v>24.08</v>
          </cell>
          <cell r="I86">
            <v>41.436061333333335</v>
          </cell>
          <cell r="J86" t="str">
            <v>ELETRODUTO RÍGIDO PVC DE 1 1/4'' (40MM) EMBUTIDO EM PAREDE, INCLUINDO RASGO. FORNECIMENTO E INSTALAÇÃO</v>
          </cell>
        </row>
        <row r="87">
          <cell r="B87">
            <v>91924</v>
          </cell>
          <cell r="C87" t="str">
            <v>CABO DE COBRE FLEXÍVEL ISOLADO, 1,5 MM², ANTI-CHAMA 450/750 V, PARA CIRCUITOS TERMINAIS - FORNECIMENTO E INSTALAÇÃO. AF_12/2015</v>
          </cell>
          <cell r="D87" t="str">
            <v>M</v>
          </cell>
          <cell r="E87">
            <v>12.063333333333334</v>
          </cell>
          <cell r="F87">
            <v>2.4300000000000002</v>
          </cell>
          <cell r="G87">
            <v>29.313900000000004</v>
          </cell>
          <cell r="H87">
            <v>2.5299999999999998</v>
          </cell>
          <cell r="I87">
            <v>30.520233333333334</v>
          </cell>
          <cell r="J87" t="str">
            <v>CABO DE COBRE FLEXÍVEL ISOLADO, 1,5 MM², ANTI-CHAMA 450/750 V, PARA CIRCUITOS TERMINAIS - FORNECIMENTO E INSTALAÇÃO. AF_12/2015</v>
          </cell>
        </row>
        <row r="88">
          <cell r="B88">
            <v>91940</v>
          </cell>
          <cell r="C88" t="str">
            <v>CAIXA RETANGULAR 4" X 2" MÉDIA (1,30 M DO PISO), PVC, INSTALADA EM PAREDE - FORNECIMENTO E INSTALAÇÃO. AF_12/2015</v>
          </cell>
          <cell r="D88" t="str">
            <v>UN</v>
          </cell>
          <cell r="E88">
            <v>1</v>
          </cell>
          <cell r="F88">
            <v>9.76</v>
          </cell>
          <cell r="G88">
            <v>9.76</v>
          </cell>
          <cell r="H88">
            <v>10.73</v>
          </cell>
          <cell r="I88">
            <v>10.73</v>
          </cell>
          <cell r="J88" t="str">
            <v>CAIXA RETANGULAR 4" X 2" MÉDIA (1,30 M DO PISO), PVC, INSTALADA EM PAREDE - FORNECIMENTO E INSTALAÇÃO. AF_12/2015</v>
          </cell>
        </row>
        <row r="89">
          <cell r="B89">
            <v>0</v>
          </cell>
          <cell r="C89">
            <v>0</v>
          </cell>
          <cell r="D89" t="str">
            <v>SUBTOTAL (R$)</v>
          </cell>
          <cell r="E89">
            <v>0</v>
          </cell>
          <cell r="F89" t="str">
            <v>DESONERADO</v>
          </cell>
          <cell r="G89">
            <v>76.739999999999995</v>
          </cell>
          <cell r="H89" t="str">
            <v>ONERADO</v>
          </cell>
          <cell r="I89">
            <v>82.69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B91" t="str">
            <v>02.INEL.PONT.007/01 COM MODIFICAÇÕES</v>
          </cell>
        </row>
        <row r="92">
          <cell r="B92" t="str">
            <v>CP-010E</v>
          </cell>
          <cell r="C92" t="str">
            <v xml:space="preserve">D I S C R I M I N A Ç Ã O </v>
          </cell>
          <cell r="D92" t="str">
            <v>UNIDADE:</v>
          </cell>
          <cell r="E92" t="str">
            <v>un</v>
          </cell>
          <cell r="F92" t="str">
            <v>CUSTO DESONERADO (RS)</v>
          </cell>
          <cell r="G92">
            <v>0</v>
          </cell>
          <cell r="H92" t="str">
            <v>CUSTO SEM DESONERAÇÃO (RS)</v>
          </cell>
          <cell r="I92">
            <v>0</v>
          </cell>
          <cell r="J92">
            <v>87.26</v>
          </cell>
          <cell r="K92">
            <v>93.84</v>
          </cell>
          <cell r="L92" t="str">
            <v>INTERRUPTOR SIMPLES (1 MÓDULO), 10A/250V, INCLUINDO SUPORTE E PLACA, QUEBRA DE PAREDE, ELETRODUTO 3/4'' E CABO 1,5MM2, FORNECIMENTO E INSTALAÇÃO</v>
          </cell>
        </row>
        <row r="93">
          <cell r="B93" t="str">
            <v>CÓDIGO</v>
          </cell>
          <cell r="C93" t="str">
            <v>INTERRUPTOR SIMPLES (1 MÓDULO), 10A/250V, INCLUINDO SUPORTE E PLACA, QUEBRA DE PAREDE, ELETRODUTO 3/4'' E CABO 1,5MM2, FORNECIMENTO E INSTALAÇÃO</v>
          </cell>
          <cell r="D93" t="str">
            <v>UND</v>
          </cell>
          <cell r="E93" t="str">
            <v>QUANTIDADE</v>
          </cell>
          <cell r="F93" t="str">
            <v>UNITÁRIO</v>
          </cell>
          <cell r="G93" t="str">
            <v>TOTAL</v>
          </cell>
          <cell r="H93" t="str">
            <v>UNITÁRIO</v>
          </cell>
          <cell r="I93" t="str">
            <v>TOTAL</v>
          </cell>
        </row>
        <row r="94">
          <cell r="B94" t="str">
            <v>A06E</v>
          </cell>
          <cell r="C94" t="str">
            <v>ELETRODUTO RÍGIDO PVC DE 3/4'' (25MM) EMBUTIDO EM PAREDE, INCLUINDO RASGO. FORNECIMENTO E INSTALAÇÃO</v>
          </cell>
          <cell r="D94" t="str">
            <v>M</v>
          </cell>
          <cell r="E94">
            <v>1.3210999999999999</v>
          </cell>
          <cell r="F94">
            <v>20.04</v>
          </cell>
          <cell r="G94">
            <v>26.474843999999997</v>
          </cell>
          <cell r="H94">
            <v>22.24</v>
          </cell>
          <cell r="I94">
            <v>29.381263999999998</v>
          </cell>
          <cell r="J94" t="str">
            <v>ELETRODUTO RÍGIDO PVC DE 3/4'' (25MM) EMBUTIDO EM PAREDE, INCLUINDO RASGO. FORNECIMENTO E INSTALAÇÃO</v>
          </cell>
        </row>
        <row r="95">
          <cell r="B95">
            <v>90456</v>
          </cell>
          <cell r="C95" t="str">
            <v>QUEBRA EM ALVENARIA PARA INSTALAÇÃO DE CAIXA DE TOMADA (4X4 OU 4X2). AF_05/2015</v>
          </cell>
          <cell r="D95" t="str">
            <v>UN</v>
          </cell>
          <cell r="E95">
            <v>1</v>
          </cell>
          <cell r="F95">
            <v>2.76</v>
          </cell>
          <cell r="G95">
            <v>2.76</v>
          </cell>
          <cell r="H95">
            <v>3.11</v>
          </cell>
          <cell r="I95">
            <v>3.11</v>
          </cell>
          <cell r="J95" t="str">
            <v>QUEBRA EM ALVENARIA PARA INSTALAÇÃO DE CAIXA DE TOMADA (4X4 OU 4X2). AF_05/2015</v>
          </cell>
        </row>
        <row r="96">
          <cell r="B96">
            <v>91940</v>
          </cell>
          <cell r="C96" t="str">
            <v>CAIXA RETANGULAR 4" X 2" MÉDIA (1,30 M DO PISO), PVC, INSTALADA EM PAREDE - FORNECIMENTO E INSTALAÇÃO. AF_12/2015</v>
          </cell>
          <cell r="D96" t="str">
            <v>UN</v>
          </cell>
          <cell r="E96">
            <v>1</v>
          </cell>
          <cell r="F96">
            <v>9.76</v>
          </cell>
          <cell r="G96">
            <v>9.76</v>
          </cell>
          <cell r="H96">
            <v>10.73</v>
          </cell>
          <cell r="I96">
            <v>10.73</v>
          </cell>
          <cell r="J96" t="str">
            <v>CAIXA RETANGULAR 4" X 2" MÉDIA (1,30 M DO PISO), PVC, INSTALADA EM PAREDE - FORNECIMENTO E INSTALAÇÃO. AF_12/2015</v>
          </cell>
        </row>
        <row r="97">
          <cell r="B97">
            <v>91953</v>
          </cell>
          <cell r="C97" t="str">
            <v>INTERRUPTOR SIMPLES (1 MÓDULO), 10A/250V, INCLUINDO SUPORTE E PLACA - FORNECIMENTO E INSTALAÇÃO. AF_12/2015</v>
          </cell>
          <cell r="D97" t="str">
            <v>UN</v>
          </cell>
          <cell r="E97">
            <v>1</v>
          </cell>
          <cell r="F97">
            <v>18.95</v>
          </cell>
          <cell r="G97">
            <v>18.95</v>
          </cell>
          <cell r="H97">
            <v>20.100000000000001</v>
          </cell>
          <cell r="I97">
            <v>20.100000000000001</v>
          </cell>
          <cell r="J97" t="str">
            <v>INTERRUPTOR SIMPLES (1 MÓDULO), 10A/250V, INCLUINDO SUPORTE E PLACA - FORNECIMENTO E INSTALAÇÃO. AF_12/2015</v>
          </cell>
        </row>
        <row r="98">
          <cell r="B98">
            <v>91924</v>
          </cell>
          <cell r="C98" t="str">
            <v>CABO DE COBRE FLEXÍVEL ISOLADO, 1,5 MM², ANTI-CHAMA 450/750 V, PARA CIRCUITOS TERMINAIS - FORNECIMENTO E INSTALAÇÃO. AF_12/2015</v>
          </cell>
          <cell r="D98" t="str">
            <v>M</v>
          </cell>
          <cell r="E98">
            <v>12.063333333333334</v>
          </cell>
          <cell r="F98">
            <v>2.4300000000000002</v>
          </cell>
          <cell r="G98">
            <v>29.313900000000004</v>
          </cell>
          <cell r="H98">
            <v>2.5299999999999998</v>
          </cell>
          <cell r="I98">
            <v>30.520233333333334</v>
          </cell>
          <cell r="J98" t="str">
            <v>CABO DE COBRE FLEXÍVEL ISOLADO, 1,5 MM², ANTI-CHAMA 450/750 V, PARA CIRCUITOS TERMINAIS - FORNECIMENTO E INSTALAÇÃO. AF_12/2015</v>
          </cell>
        </row>
        <row r="99">
          <cell r="B99">
            <v>0</v>
          </cell>
          <cell r="C99">
            <v>0</v>
          </cell>
          <cell r="D99" t="str">
            <v>SUBTOTAL (R$)</v>
          </cell>
          <cell r="E99">
            <v>0</v>
          </cell>
          <cell r="F99" t="str">
            <v>DESONERADO</v>
          </cell>
          <cell r="G99">
            <v>87.26</v>
          </cell>
          <cell r="H99" t="str">
            <v>ONERADO</v>
          </cell>
          <cell r="I99">
            <v>93.84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B101" t="str">
            <v>02.INEL.PONT.007/01 COM MODIFICAÇÕES</v>
          </cell>
        </row>
        <row r="102">
          <cell r="B102" t="str">
            <v>CP-011E</v>
          </cell>
          <cell r="C102" t="str">
            <v xml:space="preserve">D I S C R I M I N A Ç Ã O </v>
          </cell>
          <cell r="D102" t="str">
            <v>UNIDADE:</v>
          </cell>
          <cell r="E102" t="str">
            <v>un</v>
          </cell>
          <cell r="F102" t="str">
            <v>CUSTO DESONERADO (RS)</v>
          </cell>
          <cell r="G102">
            <v>0</v>
          </cell>
          <cell r="H102" t="str">
            <v>CUSTO SEM DESONERAÇÃO (RS)</v>
          </cell>
          <cell r="I102">
            <v>0</v>
          </cell>
          <cell r="J102">
            <v>98.35</v>
          </cell>
          <cell r="K102">
            <v>105.56</v>
          </cell>
          <cell r="L102" t="str">
            <v>INTERRUPTOR SIMPLES (2 MÓDULOS), 10A/250V, INCLUINDO SUPORTE E PLACA, QUEBRA DE PAREDE, ELETRODUTO 3/4'' E CABO 1,5MM2, FORNECIMENTO E INSTALAÇÃO</v>
          </cell>
        </row>
        <row r="103">
          <cell r="B103" t="str">
            <v>CÓDIGO</v>
          </cell>
          <cell r="C103" t="str">
            <v>INTERRUPTOR SIMPLES (2 MÓDULOS), 10A/250V, INCLUINDO SUPORTE E PLACA, QUEBRA DE PAREDE, ELETRODUTO 3/4'' E CABO 1,5MM2, FORNECIMENTO E INSTALAÇÃO</v>
          </cell>
          <cell r="D103" t="str">
            <v>UND</v>
          </cell>
          <cell r="E103" t="str">
            <v>QUANTIDADE</v>
          </cell>
          <cell r="F103" t="str">
            <v>UNITÁRIO</v>
          </cell>
          <cell r="G103" t="str">
            <v>TOTAL</v>
          </cell>
          <cell r="H103" t="str">
            <v>UNITÁRIO</v>
          </cell>
          <cell r="I103" t="str">
            <v>TOTAL</v>
          </cell>
        </row>
        <row r="104">
          <cell r="B104" t="str">
            <v>A06E</v>
          </cell>
          <cell r="C104" t="str">
            <v>ELETRODUTO RÍGIDO PVC DE 3/4'' (25MM) EMBUTIDO EM PAREDE, INCLUINDO RASGO. FORNECIMENTO E INSTALAÇÃO</v>
          </cell>
          <cell r="D104" t="str">
            <v>M</v>
          </cell>
          <cell r="E104">
            <v>1.3210999999999999</v>
          </cell>
          <cell r="F104">
            <v>20.04</v>
          </cell>
          <cell r="G104">
            <v>26.474843999999997</v>
          </cell>
          <cell r="H104">
            <v>22.24</v>
          </cell>
          <cell r="I104">
            <v>29.381263999999998</v>
          </cell>
          <cell r="J104" t="str">
            <v>ELETRODUTO RÍGIDO PVC DE 3/4'' (25MM) EMBUTIDO EM PAREDE, INCLUINDO RASGO. FORNECIMENTO E INSTALAÇÃO</v>
          </cell>
        </row>
        <row r="105">
          <cell r="B105">
            <v>90456</v>
          </cell>
          <cell r="C105" t="str">
            <v>QUEBRA EM ALVENARIA PARA INSTALAÇÃO DE CAIXA DE TOMADA (4X4 OU 4X2). AF_05/2015</v>
          </cell>
          <cell r="D105" t="str">
            <v>UN</v>
          </cell>
          <cell r="E105">
            <v>1</v>
          </cell>
          <cell r="F105">
            <v>2.76</v>
          </cell>
          <cell r="G105">
            <v>2.76</v>
          </cell>
          <cell r="H105">
            <v>3.11</v>
          </cell>
          <cell r="I105">
            <v>3.11</v>
          </cell>
          <cell r="J105" t="str">
            <v>QUEBRA EM ALVENARIA PARA INSTALAÇÃO DE CAIXA DE TOMADA (4X4 OU 4X2). AF_05/2015</v>
          </cell>
        </row>
        <row r="106">
          <cell r="B106">
            <v>91940</v>
          </cell>
          <cell r="C106" t="str">
            <v>CAIXA RETANGULAR 4" X 2" MÉDIA (1,30 M DO PISO), PVC, INSTALADA EM PAREDE - FORNECIMENTO E INSTALAÇÃO. AF_12/2015</v>
          </cell>
          <cell r="D106" t="str">
            <v>UN</v>
          </cell>
          <cell r="E106">
            <v>1</v>
          </cell>
          <cell r="F106">
            <v>9.76</v>
          </cell>
          <cell r="G106">
            <v>9.76</v>
          </cell>
          <cell r="H106">
            <v>10.73</v>
          </cell>
          <cell r="I106">
            <v>10.73</v>
          </cell>
          <cell r="J106" t="str">
            <v>CAIXA RETANGULAR 4" X 2" MÉDIA (1,30 M DO PISO), PVC, INSTALADA EM PAREDE - FORNECIMENTO E INSTALAÇÃO. AF_12/2015</v>
          </cell>
        </row>
        <row r="107">
          <cell r="B107">
            <v>91959</v>
          </cell>
          <cell r="C107" t="str">
            <v>INTERRUPTOR SIMPLES (2 MÓDULOS), 10A/250V, INCLUINDO SUPORTE E PLACA - FORNECIMENTO E INSTALAÇÃO. AF_12/2015</v>
          </cell>
          <cell r="D107" t="str">
            <v>UN</v>
          </cell>
          <cell r="E107">
            <v>1</v>
          </cell>
          <cell r="F107">
            <v>30.04</v>
          </cell>
          <cell r="G107">
            <v>30.04</v>
          </cell>
          <cell r="H107">
            <v>31.82</v>
          </cell>
          <cell r="I107">
            <v>31.82</v>
          </cell>
          <cell r="J107" t="str">
            <v>INTERRUPTOR SIMPLES (2 MÓDULOS), 10A/250V, INCLUINDO SUPORTE E PLACA - FORNECIMENTO E INSTALAÇÃO. AF_12/2015</v>
          </cell>
        </row>
        <row r="108">
          <cell r="B108">
            <v>91924</v>
          </cell>
          <cell r="C108" t="str">
            <v>CABO DE COBRE FLEXÍVEL ISOLADO, 1,5 MM², ANTI-CHAMA 450/750 V, PARA CIRCUITOS TERMINAIS - FORNECIMENTO E INSTALAÇÃO. AF_12/2015</v>
          </cell>
          <cell r="D108" t="str">
            <v>M</v>
          </cell>
          <cell r="E108">
            <v>12.063333333333334</v>
          </cell>
          <cell r="F108">
            <v>2.4300000000000002</v>
          </cell>
          <cell r="G108">
            <v>29.313900000000004</v>
          </cell>
          <cell r="H108">
            <v>2.5299999999999998</v>
          </cell>
          <cell r="I108">
            <v>30.520233333333334</v>
          </cell>
          <cell r="J108" t="str">
            <v>CABO DE COBRE FLEXÍVEL ISOLADO, 1,5 MM², ANTI-CHAMA 450/750 V, PARA CIRCUITOS TERMINAIS - FORNECIMENTO E INSTALAÇÃO. AF_12/2015</v>
          </cell>
        </row>
        <row r="109">
          <cell r="B109">
            <v>0</v>
          </cell>
          <cell r="C109">
            <v>0</v>
          </cell>
          <cell r="D109" t="str">
            <v>SUBTOTAL (R$)</v>
          </cell>
          <cell r="E109">
            <v>0</v>
          </cell>
          <cell r="F109" t="str">
            <v>DESONERADO</v>
          </cell>
          <cell r="G109">
            <v>98.35</v>
          </cell>
          <cell r="H109" t="str">
            <v>ONERADO</v>
          </cell>
          <cell r="I109">
            <v>105.56</v>
          </cell>
        </row>
        <row r="111">
          <cell r="B111" t="str">
            <v>02.INEL.PONT.001/02 COM MODIFICAÇÕES</v>
          </cell>
        </row>
        <row r="112">
          <cell r="B112" t="str">
            <v>CP-012E</v>
          </cell>
          <cell r="C112" t="str">
            <v xml:space="preserve">D I S C R I M I N A Ç Ã O </v>
          </cell>
          <cell r="D112" t="str">
            <v>UNIDADE:</v>
          </cell>
          <cell r="E112" t="str">
            <v>un</v>
          </cell>
          <cell r="F112" t="str">
            <v>CUSTO DESONERADO (RS)</v>
          </cell>
          <cell r="G112">
            <v>0</v>
          </cell>
          <cell r="H112" t="str">
            <v>CUSTO SEM DESONERAÇÃO (RS)</v>
          </cell>
          <cell r="I112">
            <v>0</v>
          </cell>
          <cell r="J112">
            <v>109.43</v>
          </cell>
          <cell r="K112">
            <v>117.27</v>
          </cell>
          <cell r="L112" t="str">
            <v>INTERRUPTOR SIMPLES (3 MÓDULOS), 10A/250V, INCLUINDO SUPORTE E PLACA, QUEBRA DE PAREDE, ELETRODUTO 3/4'' E CABO 1,5MM2, FORNECIMENTO E INSTALAÇÃO</v>
          </cell>
        </row>
        <row r="113">
          <cell r="B113" t="str">
            <v>CÓDIGO</v>
          </cell>
          <cell r="C113" t="str">
            <v>INTERRUPTOR SIMPLES (3 MÓDULOS), 10A/250V, INCLUINDO SUPORTE E PLACA, QUEBRA DE PAREDE, ELETRODUTO 3/4'' E CABO 1,5MM2, FORNECIMENTO E INSTALAÇÃO</v>
          </cell>
          <cell r="D113" t="str">
            <v>UND</v>
          </cell>
          <cell r="E113" t="str">
            <v>QUANTIDADE</v>
          </cell>
          <cell r="F113" t="str">
            <v>UNITÁRIO</v>
          </cell>
          <cell r="G113" t="str">
            <v>TOTAL</v>
          </cell>
          <cell r="H113" t="str">
            <v>UNITÁRIO</v>
          </cell>
          <cell r="I113" t="str">
            <v>TOTAL</v>
          </cell>
        </row>
        <row r="114">
          <cell r="B114" t="str">
            <v>A06E</v>
          </cell>
          <cell r="C114" t="str">
            <v>ELETRODUTO RÍGIDO PVC DE 3/4'' (25MM) EMBUTIDO EM PAREDE, INCLUINDO RASGO. FORNECIMENTO E INSTALAÇÃO</v>
          </cell>
          <cell r="D114" t="str">
            <v>M</v>
          </cell>
          <cell r="E114">
            <v>1.3210999999999999</v>
          </cell>
          <cell r="F114">
            <v>20.04</v>
          </cell>
          <cell r="G114">
            <v>26.474843999999997</v>
          </cell>
          <cell r="H114">
            <v>22.24</v>
          </cell>
          <cell r="I114">
            <v>29.381263999999998</v>
          </cell>
          <cell r="J114" t="str">
            <v>ELETRODUTO RÍGIDO PVC DE 3/4'' (25MM) EMBUTIDO EM PAREDE, INCLUINDO RASGO. FORNECIMENTO E INSTALAÇÃO</v>
          </cell>
        </row>
        <row r="115">
          <cell r="B115">
            <v>90456</v>
          </cell>
          <cell r="C115" t="str">
            <v>QUEBRA EM ALVENARIA PARA INSTALAÇÃO DE CAIXA DE TOMADA (4X4 OU 4X2). AF_05/2015</v>
          </cell>
          <cell r="D115" t="str">
            <v>UN</v>
          </cell>
          <cell r="E115">
            <v>1</v>
          </cell>
          <cell r="F115">
            <v>2.76</v>
          </cell>
          <cell r="G115">
            <v>2.76</v>
          </cell>
          <cell r="H115">
            <v>3.11</v>
          </cell>
          <cell r="I115">
            <v>3.11</v>
          </cell>
          <cell r="J115" t="str">
            <v>QUEBRA EM ALVENARIA PARA INSTALAÇÃO DE CAIXA DE TOMADA (4X4 OU 4X2). AF_05/2015</v>
          </cell>
        </row>
        <row r="116">
          <cell r="B116">
            <v>91940</v>
          </cell>
          <cell r="C116" t="str">
            <v>CAIXA RETANGULAR 4" X 2" MÉDIA (1,30 M DO PISO), PVC, INSTALADA EM PAREDE - FORNECIMENTO E INSTALAÇÃO. AF_12/2015</v>
          </cell>
          <cell r="D116" t="str">
            <v>UN</v>
          </cell>
          <cell r="E116">
            <v>1</v>
          </cell>
          <cell r="F116">
            <v>9.76</v>
          </cell>
          <cell r="G116">
            <v>9.76</v>
          </cell>
          <cell r="H116">
            <v>10.73</v>
          </cell>
          <cell r="I116">
            <v>10.73</v>
          </cell>
          <cell r="J116" t="str">
            <v>CAIXA RETANGULAR 4" X 2" MÉDIA (1,30 M DO PISO), PVC, INSTALADA EM PAREDE - FORNECIMENTO E INSTALAÇÃO. AF_12/2015</v>
          </cell>
        </row>
        <row r="117">
          <cell r="B117">
            <v>91967</v>
          </cell>
          <cell r="C117" t="str">
            <v>INTERRUPTOR SIMPLES (3 MÓDULOS), 10A/250V, INCLUINDO SUPORTE E PLACA - FORNECIMENTO E INSTALAÇÃO. AF_12/2015</v>
          </cell>
          <cell r="D117" t="str">
            <v>UN</v>
          </cell>
          <cell r="E117">
            <v>1</v>
          </cell>
          <cell r="F117">
            <v>41.12</v>
          </cell>
          <cell r="G117">
            <v>41.12</v>
          </cell>
          <cell r="H117">
            <v>43.53</v>
          </cell>
          <cell r="I117">
            <v>43.53</v>
          </cell>
          <cell r="J117" t="str">
            <v>INTERRUPTOR SIMPLES (3 MÓDULOS), 10A/250V, INCLUINDO SUPORTE E PLACA - FORNECIMENTO E INSTALAÇÃO. AF_12/2015</v>
          </cell>
        </row>
        <row r="118">
          <cell r="B118">
            <v>91924</v>
          </cell>
          <cell r="C118" t="str">
            <v>CABO DE COBRE FLEXÍVEL ISOLADO, 1,5 MM², ANTI-CHAMA 450/750 V, PARA CIRCUITOS TERMINAIS - FORNECIMENTO E INSTALAÇÃO. AF_12/2015</v>
          </cell>
          <cell r="D118" t="str">
            <v>M</v>
          </cell>
          <cell r="E118">
            <v>12.063333333333334</v>
          </cell>
          <cell r="F118">
            <v>2.4300000000000002</v>
          </cell>
          <cell r="G118">
            <v>29.313900000000004</v>
          </cell>
          <cell r="H118">
            <v>2.5299999999999998</v>
          </cell>
          <cell r="I118">
            <v>30.520233333333334</v>
          </cell>
          <cell r="J118" t="str">
            <v>CABO DE COBRE FLEXÍVEL ISOLADO, 1,5 MM², ANTI-CHAMA 450/750 V, PARA CIRCUITOS TERMINAIS - FORNECIMENTO E INSTALAÇÃO. AF_12/2015</v>
          </cell>
        </row>
        <row r="119">
          <cell r="B119">
            <v>0</v>
          </cell>
          <cell r="C119">
            <v>0</v>
          </cell>
          <cell r="D119" t="str">
            <v>SUBTOTAL (R$)</v>
          </cell>
          <cell r="E119">
            <v>0</v>
          </cell>
          <cell r="F119" t="str">
            <v>DESONERADO</v>
          </cell>
          <cell r="G119">
            <v>109.43</v>
          </cell>
          <cell r="H119" t="str">
            <v>ONERADO</v>
          </cell>
          <cell r="I119">
            <v>117.27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 t="str">
            <v>COMPOSIÇÕES SINAPI + PRÓPRIA</v>
          </cell>
        </row>
        <row r="122">
          <cell r="B122" t="str">
            <v>CP-013E</v>
          </cell>
          <cell r="C122" t="str">
            <v xml:space="preserve">D I S C R I M I N A Ç Ã O </v>
          </cell>
          <cell r="D122" t="str">
            <v>UNIDADE:</v>
          </cell>
          <cell r="E122" t="str">
            <v>un</v>
          </cell>
          <cell r="F122" t="str">
            <v>CUSTO DESONERADO (RS)</v>
          </cell>
          <cell r="G122">
            <v>0</v>
          </cell>
          <cell r="H122" t="str">
            <v>CUSTO SEM DESONERAÇÃO (RS)</v>
          </cell>
          <cell r="I122">
            <v>0</v>
          </cell>
          <cell r="J122">
            <v>83.09</v>
          </cell>
          <cell r="K122">
            <v>88.84</v>
          </cell>
          <cell r="L122" t="str">
            <v>PONTO DE ILUMINAÇÃO COM CAIXA PVC OCTOGONAL 4X4" PARAFUSADA NO TETO, COM ELETRODUTO PVC RÍGIDO 3/4'' FIXADO POR ABRAÇADEIRAS TIPO D E CABO DE COBRE FLEXÍVEL ISOLADO, 1,5 MM², ANTI-CHAMA 450/750 V, NA COR PRETA OU VERMELHA PARA AS FASES, COR AZUL CLARA PARA O NEUTRO, COR VERDE PARA O TERRA E COR AMARELA PARA O RETORNO - FORNECIMENTO E INSTALAÇÃO.</v>
          </cell>
        </row>
        <row r="123">
          <cell r="B123" t="str">
            <v>CÓDIGO</v>
          </cell>
          <cell r="C123" t="str">
            <v>PONTO DE ILUMINAÇÃO COM CAIXA PVC OCTOGONAL 4X4" PARAFUSADA NO TETO, COM ELETRODUTO PVC RÍGIDO 3/4'' FIXADO POR ABRAÇADEIRAS TIPO D E CABO DE COBRE FLEXÍVEL ISOLADO, 1,5 MM², ANTI-CHAMA 450/750 V, NA COR PRETA OU VERMELHA PARA AS FASES, COR AZUL CLARA PARA O NEUTRO, COR VERDE PARA O TERRA E COR AMARELA PARA O RETORNO - FORNECIMENTO E INSTALAÇÃO.</v>
          </cell>
          <cell r="D123" t="str">
            <v>UND</v>
          </cell>
          <cell r="E123" t="str">
            <v>QUANTIDADE</v>
          </cell>
          <cell r="F123" t="str">
            <v>UNITÁRIO</v>
          </cell>
          <cell r="G123" t="str">
            <v>TOTAL</v>
          </cell>
          <cell r="H123" t="str">
            <v>UNITÁRIO</v>
          </cell>
          <cell r="I123" t="str">
            <v>TOTAL</v>
          </cell>
        </row>
        <row r="124">
          <cell r="B124">
            <v>91924</v>
          </cell>
          <cell r="C124" t="str">
            <v>CABO DE COBRE FLEXÍVEL ISOLADO, 1,5 MM², ANTI-CHAMA 450/750 V, PARA CIRCUITOS TERMINAIS - FORNECIMENTO E INSTALAÇÃO. AF_12/2015</v>
          </cell>
          <cell r="D124" t="str">
            <v>M</v>
          </cell>
          <cell r="E124">
            <v>12.063333333333334</v>
          </cell>
          <cell r="F124">
            <v>2.4300000000000002</v>
          </cell>
          <cell r="G124">
            <v>29.313900000000004</v>
          </cell>
          <cell r="H124">
            <v>2.5299999999999998</v>
          </cell>
          <cell r="I124">
            <v>30.520233333333334</v>
          </cell>
          <cell r="J124" t="str">
            <v>CABO DE COBRE FLEXÍVEL ISOLADO, 1,5 MM², ANTI-CHAMA 450/750 V, PARA CIRCUITOS TERMINAIS - FORNECIMENTO E INSTALAÇÃO. AF_12/2015</v>
          </cell>
        </row>
        <row r="125">
          <cell r="B125" t="str">
            <v>A05E</v>
          </cell>
          <cell r="C125" t="str">
            <v>ELETRODUTO RÍGIDO PVC DE 3/4'', APARENTE, FIXADO POR ABRAÇADEIRAS METÁLICAS TIPO D. FORNECIMENTO E INSTALAÇÃO</v>
          </cell>
          <cell r="D125" t="str">
            <v>M</v>
          </cell>
          <cell r="E125">
            <v>4.7559600000000009</v>
          </cell>
          <cell r="F125">
            <v>8.1</v>
          </cell>
          <cell r="G125">
            <v>38.523276000000003</v>
          </cell>
          <cell r="H125">
            <v>8.77</v>
          </cell>
          <cell r="I125">
            <v>41.709769200000004</v>
          </cell>
          <cell r="J125" t="str">
            <v>ELETRODUTO RÍGIDO PVC DE 3/4'', APARENTE, FIXADO POR ABRAÇADEIRAS METÁLICAS TIPO D. FORNECIMENTO E INSTALAÇÃO</v>
          </cell>
        </row>
        <row r="126">
          <cell r="B126">
            <v>91936</v>
          </cell>
          <cell r="C126" t="str">
            <v>CAIXA OCTOGONAL 4" X 4", PVC, INSTALADA EM LAJE - FORNECIMENTO E INSTALAÇÃO. AF_12/2015</v>
          </cell>
          <cell r="D126" t="str">
            <v>UN</v>
          </cell>
          <cell r="E126">
            <v>1</v>
          </cell>
          <cell r="F126">
            <v>8.65</v>
          </cell>
          <cell r="G126">
            <v>8.65</v>
          </cell>
          <cell r="H126">
            <v>9.2100000000000009</v>
          </cell>
          <cell r="I126">
            <v>9.2100000000000009</v>
          </cell>
          <cell r="J126" t="str">
            <v>CAIXA OCTOGONAL 4" X 4", PVC, INSTALADA EM LAJE - FORNECIMENTO E INSTALAÇÃO. AF_12/2015</v>
          </cell>
        </row>
        <row r="127">
          <cell r="B127">
            <v>11950</v>
          </cell>
          <cell r="C127" t="str">
            <v>BUCHA DE NYLON SEM ABA S6, COM PARAFUSO DE 4,20 X 40 MM EM ACO ZINCADO COM ROSCA SOBERBA, CABECA CHATA E FENDA PHILLIPS</v>
          </cell>
          <cell r="D127" t="str">
            <v>UN</v>
          </cell>
          <cell r="E127">
            <v>2</v>
          </cell>
          <cell r="F127">
            <v>0.24</v>
          </cell>
          <cell r="G127">
            <v>0.48</v>
          </cell>
          <cell r="H127">
            <v>0.24</v>
          </cell>
          <cell r="I127">
            <v>0.48</v>
          </cell>
          <cell r="J127" t="str">
            <v>BUCHA DE NYLON SEM ABA S6, COM PARAFUSO DE 4,20 X 40 MM EM ACO ZINCADO COM ROSCA SOBERBA, CABECA CHATA E FENDA PHILLIPS</v>
          </cell>
        </row>
        <row r="128">
          <cell r="B128">
            <v>95541</v>
          </cell>
          <cell r="C128" t="str">
            <v>FIXAÇÃO UTILIZANDO PARAFUSO E BUCHA DE NYLON, SOMENTE MÃO DE OBRA. AF_10/2016</v>
          </cell>
          <cell r="D128" t="str">
            <v>UN</v>
          </cell>
          <cell r="E128">
            <v>2</v>
          </cell>
          <cell r="F128">
            <v>3.06</v>
          </cell>
          <cell r="G128">
            <v>6.12</v>
          </cell>
          <cell r="H128">
            <v>3.46</v>
          </cell>
          <cell r="I128">
            <v>6.92</v>
          </cell>
          <cell r="J128" t="str">
            <v>FIXAÇÃO UTILIZANDO PARAFUSO E BUCHA DE NYLON, SOMENTE MÃO DE OBRA. AF_10/2016</v>
          </cell>
        </row>
        <row r="129">
          <cell r="B129">
            <v>0</v>
          </cell>
          <cell r="C129">
            <v>0</v>
          </cell>
          <cell r="D129" t="str">
            <v>SUBTOTAL (R$)</v>
          </cell>
          <cell r="E129">
            <v>0</v>
          </cell>
          <cell r="F129" t="str">
            <v>DESONERADO</v>
          </cell>
          <cell r="G129">
            <v>83.09</v>
          </cell>
          <cell r="H129" t="str">
            <v>ONERADO</v>
          </cell>
          <cell r="I129">
            <v>88.84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B131" t="str">
            <v>07327/ORSE COM MODIFICAÇÕES</v>
          </cell>
        </row>
        <row r="132">
          <cell r="B132" t="str">
            <v>CP-014E</v>
          </cell>
          <cell r="C132" t="str">
            <v xml:space="preserve">D I S C R I M I N A Ç Ã O </v>
          </cell>
          <cell r="D132" t="str">
            <v>UNIDADE:</v>
          </cell>
          <cell r="E132" t="str">
            <v>un</v>
          </cell>
          <cell r="F132" t="str">
            <v>CUSTO DESONERADO (RS)</v>
          </cell>
          <cell r="G132">
            <v>0</v>
          </cell>
          <cell r="H132" t="str">
            <v>CUSTO SEM DESONERAÇÃO (RS)</v>
          </cell>
          <cell r="I132">
            <v>0</v>
          </cell>
          <cell r="J132">
            <v>200.5</v>
          </cell>
          <cell r="K132">
            <v>204.35</v>
          </cell>
          <cell r="L132" t="str">
            <v>LUMINÁRIA PARA LÂMPADA LED TUBULAR 2X32W DE EMBUTIR, COM CORPO EM CHAPA DE AÇO FOSFATIZADA E PINTADA ELETROSTATICAMENTE, REFLETOR E ALETAS PARABÓLICAS EM ALUMÍNIO ANODIZADO DE ALTA PUREZA (99,85%) E REFLETÂNCIA. (REF. TBS020232CI00 PHILIPS). INCLUSIVE DUAS LÂMPADAs LED TUBULAR 18/20 W LINEAR (T8), BASE G13, VIDA ÚTIL &gt; 20.000 H. MONTADA E INSTALADA.</v>
          </cell>
        </row>
        <row r="133">
          <cell r="B133" t="str">
            <v>CÓDIGO</v>
          </cell>
          <cell r="C133" t="str">
            <v>LUMINÁRIA PARA LÂMPADA LED TUBULAR 2X32W DE EMBUTIR, COM CORPO EM CHAPA DE AÇO FOSFATIZADA E PINTADA ELETROSTATICAMENTE, REFLETOR E ALETAS PARABÓLICAS EM ALUMÍNIO ANODIZADO DE ALTA PUREZA (99,85%) E REFLETÂNCIA. (REF. TBS020232CI00 PHILIPS). INCLUSIVE DUAS LÂMPADAs LED TUBULAR 18/20 W LINEAR (T8), BASE G13, VIDA ÚTIL &gt; 20.000 H. MONTADA E INSTALADA.</v>
          </cell>
          <cell r="D133" t="str">
            <v>UND</v>
          </cell>
          <cell r="E133" t="str">
            <v>QUANTIDADE</v>
          </cell>
          <cell r="F133" t="str">
            <v>UNITÁRIO</v>
          </cell>
          <cell r="G133" t="str">
            <v>TOTAL</v>
          </cell>
          <cell r="H133" t="str">
            <v>UNITÁRIO</v>
          </cell>
          <cell r="I133" t="str">
            <v>TOTAL</v>
          </cell>
        </row>
        <row r="134">
          <cell r="B134">
            <v>6844</v>
          </cell>
          <cell r="C134" t="str">
            <v>LUMINÁRIA DE EMBUTIR COM ALETAS, PARA LÂMPADA FLUORESCENTE, 2 X 32W, REF. TBS 020232CI00, DA PHILIPS, EXCLUSIVE REATOR E LÂMPADA</v>
          </cell>
          <cell r="D134" t="str">
            <v>UN</v>
          </cell>
          <cell r="E134">
            <v>1</v>
          </cell>
          <cell r="F134">
            <v>152.77000000000001</v>
          </cell>
          <cell r="G134">
            <v>152.77000000000001</v>
          </cell>
          <cell r="H134">
            <v>152.77000000000001</v>
          </cell>
          <cell r="I134">
            <v>152.77000000000001</v>
          </cell>
          <cell r="J134" t="str">
            <v>Luminária de embutir com aletas, para lâmpada fluorescente, 2 x 32w, ref. TBS 020232CI00, da Philips, exclusive reator e lâmpada</v>
          </cell>
        </row>
        <row r="135">
          <cell r="B135">
            <v>39387</v>
          </cell>
          <cell r="C135" t="str">
            <v>LAMPADA LED TUBULAR BIVOLT 18/20 W, BASE G13</v>
          </cell>
          <cell r="D135" t="str">
            <v>UN</v>
          </cell>
          <cell r="E135">
            <v>1</v>
          </cell>
          <cell r="F135">
            <v>16.39</v>
          </cell>
          <cell r="G135">
            <v>16.39</v>
          </cell>
          <cell r="H135">
            <v>16.39</v>
          </cell>
          <cell r="I135">
            <v>16.39</v>
          </cell>
          <cell r="J135" t="str">
            <v>LAMPADA LED TUBULAR BIVOLT 18/20 W, BASE G13</v>
          </cell>
        </row>
        <row r="136">
          <cell r="B136">
            <v>88264</v>
          </cell>
          <cell r="C136" t="str">
            <v>ELETRICISTA COM ENCARGOS COMPLEMENTARES</v>
          </cell>
          <cell r="D136" t="str">
            <v>H</v>
          </cell>
          <cell r="E136">
            <v>1</v>
          </cell>
          <cell r="F136">
            <v>17.75</v>
          </cell>
          <cell r="G136">
            <v>17.75</v>
          </cell>
          <cell r="H136">
            <v>20.010000000000002</v>
          </cell>
          <cell r="I136">
            <v>20.010000000000002</v>
          </cell>
          <cell r="J136" t="str">
            <v>ELETRICISTA COM ENCARGOS COMPLEMENTARES</v>
          </cell>
        </row>
        <row r="137">
          <cell r="B137">
            <v>88247</v>
          </cell>
          <cell r="C137" t="str">
            <v>AUXILIAR DE ELETRICISTA COM ENCARGOS COMPLEMENTARES</v>
          </cell>
          <cell r="D137" t="str">
            <v>H</v>
          </cell>
          <cell r="E137">
            <v>1</v>
          </cell>
          <cell r="F137">
            <v>13.59</v>
          </cell>
          <cell r="G137">
            <v>13.59</v>
          </cell>
          <cell r="H137">
            <v>15.18</v>
          </cell>
          <cell r="I137">
            <v>15.18</v>
          </cell>
          <cell r="J137" t="str">
            <v>AUXILIAR DE ELETRICISTA COM ENCARGOS COMPLEMENTARES</v>
          </cell>
        </row>
        <row r="138">
          <cell r="B138">
            <v>0</v>
          </cell>
          <cell r="C138">
            <v>0</v>
          </cell>
          <cell r="D138" t="str">
            <v>SUBTOTAL (R$)</v>
          </cell>
          <cell r="E138">
            <v>0</v>
          </cell>
          <cell r="F138" t="str">
            <v>DESONERADO</v>
          </cell>
          <cell r="G138">
            <v>200.5</v>
          </cell>
          <cell r="H138" t="str">
            <v>ONERADO</v>
          </cell>
          <cell r="I138">
            <v>204.35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G139">
            <v>0</v>
          </cell>
        </row>
        <row r="140">
          <cell r="B140" t="str">
            <v>07327/ORSE COM MODIFICAÇÕES</v>
          </cell>
        </row>
        <row r="141">
          <cell r="B141" t="str">
            <v>CP-015E</v>
          </cell>
          <cell r="C141" t="str">
            <v xml:space="preserve">D I S C R I M I N A Ç Ã O </v>
          </cell>
          <cell r="D141" t="str">
            <v>UNIDADE:</v>
          </cell>
          <cell r="E141" t="str">
            <v>un</v>
          </cell>
          <cell r="F141" t="str">
            <v>CUSTO DESONERADO (RS)</v>
          </cell>
          <cell r="G141">
            <v>0</v>
          </cell>
          <cell r="H141" t="str">
            <v>CUSTO SEM DESONERAÇÃO (RS)</v>
          </cell>
          <cell r="I141">
            <v>0</v>
          </cell>
          <cell r="J141">
            <v>195.54</v>
          </cell>
          <cell r="K141">
            <v>199.39</v>
          </cell>
          <cell r="L141" t="str">
            <v>LUMINÁRIA PARA LÂMPADA LED TUBULAR 2X16W DE EMBUTIR, COM CORPO EM CHAPA DE AÇO FOSFATIZADA E PINTADA ELETROSTATICAMENTE, REFLETOR E ALETAS PARABÓLICAS EM ALUMÍNIO ANODIZADO DE ALTA PUREZA (99,85%) E REFLETÂNCIA. INCLUSIVE DUAS LÂMPADA LED TUBULAR 9/10 W LINEAR (T8), BASE G13, VIDA ÚTIL &gt; 20.000 H. MONTADA E INSTALADA.</v>
          </cell>
        </row>
        <row r="142">
          <cell r="B142" t="str">
            <v>CÓDIGO</v>
          </cell>
          <cell r="C142" t="str">
            <v>LUMINÁRIA PARA LÂMPADA LED TUBULAR 2X16W DE EMBUTIR, COM CORPO EM CHAPA DE AÇO FOSFATIZADA E PINTADA ELETROSTATICAMENTE, REFLETOR E ALETAS PARABÓLICAS EM ALUMÍNIO ANODIZADO DE ALTA PUREZA (99,85%) E REFLETÂNCIA. INCLUSIVE DUAS LÂMPADA LED TUBULAR 9/10 W LINEAR (T8), BASE G13, VIDA ÚTIL &gt; 20.000 H. MONTADA E INSTALADA.</v>
          </cell>
          <cell r="D142" t="str">
            <v>UND</v>
          </cell>
          <cell r="E142" t="str">
            <v>QUANTIDADE</v>
          </cell>
          <cell r="F142" t="str">
            <v>UNITÁRIO</v>
          </cell>
          <cell r="G142" t="str">
            <v>TOTAL</v>
          </cell>
          <cell r="H142" t="str">
            <v>UNITÁRIO</v>
          </cell>
          <cell r="I142" t="str">
            <v>TOTAL</v>
          </cell>
        </row>
        <row r="143">
          <cell r="B143">
            <v>6844</v>
          </cell>
          <cell r="C143" t="str">
            <v>LUMINÁRIA DE EMBUTIR COM ALETAS, PARA LÂMPADA FLUORESCENTE, 2 X 32W, REF. TBS 020232CI00, DA PHILIPS, EXCLUSIVE REATOR E LÂMPADA</v>
          </cell>
          <cell r="D143" t="str">
            <v>UN</v>
          </cell>
          <cell r="E143">
            <v>1</v>
          </cell>
          <cell r="F143">
            <v>152.77000000000001</v>
          </cell>
          <cell r="G143">
            <v>152.77000000000001</v>
          </cell>
          <cell r="H143">
            <v>152.77000000000001</v>
          </cell>
          <cell r="I143">
            <v>152.77000000000001</v>
          </cell>
          <cell r="J143" t="str">
            <v>Luminária de embutir com aletas, para lâmpada fluorescente, 2 x 32w, ref. TBS 020232CI00, da Philips, exclusive reator e lâmpada</v>
          </cell>
        </row>
        <row r="144">
          <cell r="B144">
            <v>39386</v>
          </cell>
          <cell r="C144" t="str">
            <v>LAMPADA LED TUBULAR BIVOLT 9/10 W, BASE G13</v>
          </cell>
          <cell r="D144" t="str">
            <v>UN</v>
          </cell>
          <cell r="E144">
            <v>1</v>
          </cell>
          <cell r="F144">
            <v>11.43</v>
          </cell>
          <cell r="G144">
            <v>11.43</v>
          </cell>
          <cell r="H144">
            <v>11.43</v>
          </cell>
          <cell r="I144">
            <v>11.43</v>
          </cell>
          <cell r="J144" t="str">
            <v>LAMPADA LED TUBULAR BIVOLT 9/10 W, BASE G13</v>
          </cell>
        </row>
        <row r="145">
          <cell r="B145">
            <v>88264</v>
          </cell>
          <cell r="C145" t="str">
            <v>ELETRICISTA COM ENCARGOS COMPLEMENTARES</v>
          </cell>
          <cell r="D145" t="str">
            <v>H</v>
          </cell>
          <cell r="E145">
            <v>1</v>
          </cell>
          <cell r="F145">
            <v>17.75</v>
          </cell>
          <cell r="G145">
            <v>17.75</v>
          </cell>
          <cell r="H145">
            <v>20.010000000000002</v>
          </cell>
          <cell r="I145">
            <v>20.010000000000002</v>
          </cell>
          <cell r="J145" t="str">
            <v>ELETRICISTA COM ENCARGOS COMPLEMENTARES</v>
          </cell>
        </row>
        <row r="146">
          <cell r="B146">
            <v>88247</v>
          </cell>
          <cell r="C146" t="str">
            <v>AUXILIAR DE ELETRICISTA COM ENCARGOS COMPLEMENTARES</v>
          </cell>
          <cell r="D146" t="str">
            <v>H</v>
          </cell>
          <cell r="E146">
            <v>1</v>
          </cell>
          <cell r="F146">
            <v>13.59</v>
          </cell>
          <cell r="G146">
            <v>13.59</v>
          </cell>
          <cell r="H146">
            <v>15.18</v>
          </cell>
          <cell r="I146">
            <v>15.18</v>
          </cell>
          <cell r="J146" t="str">
            <v>AUXILIAR DE ELETRICISTA COM ENCARGOS COMPLEMENTARES</v>
          </cell>
        </row>
        <row r="147">
          <cell r="B147">
            <v>0</v>
          </cell>
          <cell r="C147">
            <v>0</v>
          </cell>
          <cell r="D147" t="str">
            <v>SUBTOTAL (R$)</v>
          </cell>
          <cell r="E147">
            <v>0</v>
          </cell>
          <cell r="F147" t="str">
            <v>DESONERADO</v>
          </cell>
          <cell r="G147">
            <v>195.54</v>
          </cell>
          <cell r="H147" t="str">
            <v>ONERADO</v>
          </cell>
          <cell r="I147">
            <v>199.39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B149" t="str">
            <v>COMPOSIÇÕES SINAPI  + 101895/SINAPI-C (DISJUNTOR 125 A) + 93659/SINAPI-C (DPS)</v>
          </cell>
          <cell r="C149">
            <v>0</v>
          </cell>
          <cell r="D149">
            <v>0</v>
          </cell>
          <cell r="E149">
            <v>0</v>
          </cell>
        </row>
        <row r="150">
          <cell r="B150" t="str">
            <v>CP-016E</v>
          </cell>
          <cell r="C150" t="str">
            <v xml:space="preserve">D I S C R I M I N A Ç Ã O </v>
          </cell>
          <cell r="D150" t="str">
            <v>UNIDADE:</v>
          </cell>
          <cell r="E150" t="str">
            <v>un</v>
          </cell>
          <cell r="F150" t="str">
            <v>CUSTO DESONERADO (RS)</v>
          </cell>
          <cell r="G150">
            <v>0</v>
          </cell>
          <cell r="H150" t="str">
            <v>CUSTO SEM DESONERAÇÃO (RS)</v>
          </cell>
          <cell r="I150">
            <v>0</v>
          </cell>
          <cell r="J150">
            <v>1410.33</v>
          </cell>
          <cell r="K150">
            <v>1427.1</v>
          </cell>
          <cell r="L150" t="str">
            <v>QUADRO GERAL (QG) DE EMBUTIR, PADRÃO EUROPEU DIN, COM BARRAMENTO TRIFÁSICO PARA 12 DISJUNTORES MONOPOLARES. 01 DISJUNTOR GERAL TERMOMAGNÉTICO TRIPOLAR TIPO DIN DE 125 A COM CORRENTE DE INTERRUPÇÃO MÍNIMA DE 10KA, 3 DPS CLASSE II 275V COM UP&lt;= 2,5KV IN 20KA E IMAX 45KA E 1 DISJUNTOR TERMOMAGNÉTICO TRIPOLAR DE 90A COM CORRENTE DE INTERRUPÇÃO MÍNIMA DE 10KA. MONTADO E INSTALADO CONFORME DIAGRAMA UNIFILAR APRESENTADO NO PROJETO ANEXO. OBS.: TODOS OS DISJUNTORES DEVEM SER COMPATÍVEIS COM O PADRÃO DO QUADRO E SEREM DO TIPO DIN. CONEXÃO POR MEIO DE TERMINAIS.</v>
          </cell>
        </row>
        <row r="151">
          <cell r="B151" t="str">
            <v>CÓDIGO</v>
          </cell>
          <cell r="C151" t="str">
            <v>QUADRO GERAL (QG) DE EMBUTIR, PADRÃO EUROPEU DIN, COM BARRAMENTO TRIFÁSICO PARA 12 DISJUNTORES MONOPOLARES. 01 DISJUNTOR GERAL TERMOMAGNÉTICO TRIPOLAR TIPO DIN DE 125 A COM CORRENTE DE INTERRUPÇÃO MÍNIMA DE 10KA, 3 DPS CLASSE II 275V COM UP&lt;= 2,5KV IN 20KA E IMAX 45KA E 1 DISJUNTOR TERMOMAGNÉTICO TRIPOLAR DE 90A COM CORRENTE DE INTERRUPÇÃO MÍNIMA DE 10KA. MONTADO E INSTALADO CONFORME DIAGRAMA UNIFILAR APRESENTADO NO PROJETO ANEXO. OBS.: TODOS OS DISJUNTORES DEVEM SER COMPATÍVEIS COM O PADRÃO DO QUADRO E SEREM DO TIPO DIN. CONEXÃO POR MEIO DE TERMINAIS.</v>
          </cell>
          <cell r="D151" t="str">
            <v>UND</v>
          </cell>
          <cell r="E151" t="str">
            <v>QUANTIDADE</v>
          </cell>
          <cell r="F151" t="str">
            <v>UNITÁRIO</v>
          </cell>
          <cell r="G151" t="str">
            <v>TOTAL</v>
          </cell>
          <cell r="H151" t="str">
            <v>UNITÁRIO</v>
          </cell>
          <cell r="I151" t="str">
            <v>TOTAL</v>
          </cell>
        </row>
        <row r="152">
          <cell r="B152">
            <v>90458</v>
          </cell>
          <cell r="C152" t="str">
            <v>QUEBRA EM ALVENARIA PARA INSTALAÇÃO DE QUADRO DISTRIBUIÇÃO GRANDE (76X40 CM). AF_05/2015</v>
          </cell>
          <cell r="D152" t="str">
            <v>UN</v>
          </cell>
          <cell r="E152">
            <v>1</v>
          </cell>
          <cell r="F152">
            <v>17.84</v>
          </cell>
          <cell r="G152">
            <v>17.84</v>
          </cell>
          <cell r="H152">
            <v>20.16</v>
          </cell>
          <cell r="I152">
            <v>20.16</v>
          </cell>
          <cell r="J152" t="str">
            <v>QUEBRA EM ALVENARIA PARA INSTALAÇÃO DE QUADRO DISTRIBUIÇÃO GRANDE (76X40 CM). AF_05/2015</v>
          </cell>
        </row>
        <row r="153">
          <cell r="B153">
            <v>101875</v>
          </cell>
          <cell r="C153" t="str">
            <v>QUADRO DE DISTRIBUIÇÃO DE ENERGIA EM CHAPA DE AÇO GALVANIZADO, DE EMBUTIR, COM BARRAMENTO TRIFÁSICO, PARA 12 DISJUNTORES DIN 100A - FORNECIMENTO E INSTALAÇÃO. AF_10/2020</v>
          </cell>
          <cell r="D153" t="str">
            <v>UN</v>
          </cell>
          <cell r="E153">
            <v>1</v>
          </cell>
          <cell r="F153">
            <v>408.58</v>
          </cell>
          <cell r="G153">
            <v>408.58</v>
          </cell>
          <cell r="H153">
            <v>410.66</v>
          </cell>
          <cell r="I153">
            <v>410.66</v>
          </cell>
          <cell r="J153" t="str">
            <v>QUADRO DE DISTRIBUIÇÃO DE ENERGIA EM CHAPA DE AÇO GALVANIZADO, DE EMBUTIR, COM BARRAMENTO TRIFÁSICO, PARA 12 DISJUNTORES DIN 100A - FORNECIMENTO E INSTALAÇÃO. AF_10/2020</v>
          </cell>
        </row>
        <row r="154">
          <cell r="B154">
            <v>830</v>
          </cell>
          <cell r="C154" t="str">
            <v>DISJUNTOR TRIPOLAR 125 A, PADRÃO DIN (LINHA BRANCA), CORRENTE DE INTERRUPÇÃO  10KA, REF.: SIEMENS OU SIMILAR</v>
          </cell>
          <cell r="D154" t="str">
            <v>UN</v>
          </cell>
          <cell r="E154">
            <v>1</v>
          </cell>
          <cell r="F154">
            <v>340.14</v>
          </cell>
          <cell r="G154">
            <v>340.14</v>
          </cell>
          <cell r="H154">
            <v>340.14</v>
          </cell>
          <cell r="I154">
            <v>340.14</v>
          </cell>
          <cell r="J154" t="str">
            <v>Disjuntor tripolar 125 A, padrão DIN (linha branca), corrente de interrupção  10KA, ref.: Siemens ou similar</v>
          </cell>
        </row>
        <row r="155">
          <cell r="B155">
            <v>3607</v>
          </cell>
          <cell r="C155" t="str">
            <v>DISJUNTOR TRIPOLAR 90 A, PADRÃO DIN (  LINHA BRANCA ), CORRENTE DE INTERRUPÇÃ O 65KA, REF.: SIEMENS 3VF22 OU SIMILAR.</v>
          </cell>
          <cell r="D155" t="str">
            <v>UN</v>
          </cell>
          <cell r="E155">
            <v>1</v>
          </cell>
          <cell r="F155">
            <v>318.60000000000002</v>
          </cell>
          <cell r="G155">
            <v>318.60000000000002</v>
          </cell>
          <cell r="H155">
            <v>318.60000000000002</v>
          </cell>
          <cell r="I155">
            <v>318.60000000000002</v>
          </cell>
          <cell r="J155" t="str">
            <v>Disjuntor tripolar 90 A, padrão DIN (  linha branca ), corrente de interrupçã o 65KA, ref.: Siemens 3VF22 ou similar.</v>
          </cell>
        </row>
        <row r="156">
          <cell r="B156">
            <v>39471</v>
          </cell>
          <cell r="C156" t="str">
            <v>DISPOSITIVO DPS CLASSE II, 1 POLO, TENSAO MAXIMA DE 275 V, CORRENTE MAXIMA DE *45* KA (TIPO AC)</v>
          </cell>
          <cell r="D156" t="str">
            <v>UN</v>
          </cell>
          <cell r="E156">
            <v>3</v>
          </cell>
          <cell r="F156">
            <v>66.66</v>
          </cell>
          <cell r="G156">
            <v>199.98</v>
          </cell>
          <cell r="H156">
            <v>66.66</v>
          </cell>
          <cell r="I156">
            <v>199.98</v>
          </cell>
          <cell r="J156" t="str">
            <v>DISPOSITIVO DPS CLASSE II, 1 POLO, TENSAO MAXIMA DE 275 V, CORRENTE MAXIMA DE *45* KA (TIPO AC)</v>
          </cell>
        </row>
        <row r="157">
          <cell r="B157">
            <v>1578</v>
          </cell>
          <cell r="C157" t="str">
            <v>TERMINAL A COMPRESSAO EM COBRE ESTANHADO PARA CABO 50 MM2, 1 FURO E 1 COMPRESSAO, PARA PARAFUSO DE FIXACAO M8</v>
          </cell>
          <cell r="D157" t="str">
            <v>UN</v>
          </cell>
          <cell r="E157">
            <v>6</v>
          </cell>
          <cell r="F157">
            <v>2.86</v>
          </cell>
          <cell r="G157">
            <v>17.16</v>
          </cell>
          <cell r="H157">
            <v>2.86</v>
          </cell>
          <cell r="I157">
            <v>17.16</v>
          </cell>
          <cell r="J157" t="str">
            <v>TERMINAL A COMPRESSAO EM COBRE ESTANHADO PARA CABO 50 MM2, 1 FURO E 1 COMPRESSAO, PARA PARAFUSO DE FIXACAO M8</v>
          </cell>
        </row>
        <row r="158">
          <cell r="B158">
            <v>1576</v>
          </cell>
          <cell r="C158" t="str">
            <v>TERMINAL A COMPRESSAO EM COBRE ESTANHADO PARA CABO 25 MM2, 1 FURO E 1 COMPRESSAO, PARA PARAFUSO DE FIXACAO M8</v>
          </cell>
          <cell r="D158" t="str">
            <v>UN</v>
          </cell>
          <cell r="E158">
            <v>5</v>
          </cell>
          <cell r="F158">
            <v>1.46</v>
          </cell>
          <cell r="G158">
            <v>7.3</v>
          </cell>
          <cell r="H158">
            <v>1.46</v>
          </cell>
          <cell r="I158">
            <v>7.3</v>
          </cell>
          <cell r="J158" t="str">
            <v>TERMINAL A COMPRESSAO EM COBRE ESTANHADO PARA CABO 25 MM2, 1 FURO E 1 COMPRESSAO, PARA PARAFUSO DE FIXACAO M8</v>
          </cell>
        </row>
        <row r="159">
          <cell r="B159">
            <v>88264</v>
          </cell>
          <cell r="C159" t="str">
            <v>ELETRICISTA COM ENCARGOS COMPLEMENTARES</v>
          </cell>
          <cell r="D159" t="str">
            <v>H</v>
          </cell>
          <cell r="E159">
            <v>3.214</v>
          </cell>
          <cell r="F159">
            <v>17.75</v>
          </cell>
          <cell r="G159">
            <v>57.048499999999997</v>
          </cell>
          <cell r="H159">
            <v>20.010000000000002</v>
          </cell>
          <cell r="I159">
            <v>64.312139999999999</v>
          </cell>
          <cell r="J159" t="str">
            <v>ELETRICISTA COM ENCARGOS COMPLEMENTARES</v>
          </cell>
        </row>
        <row r="160">
          <cell r="B160">
            <v>88247</v>
          </cell>
          <cell r="C160" t="str">
            <v>AUXILIAR DE ELETRICISTA COM ENCARGOS COMPLEMENTARES</v>
          </cell>
          <cell r="D160" t="str">
            <v>H</v>
          </cell>
          <cell r="E160">
            <v>3.214</v>
          </cell>
          <cell r="F160">
            <v>13.59</v>
          </cell>
          <cell r="G160">
            <v>43.678260000000002</v>
          </cell>
          <cell r="H160">
            <v>15.18</v>
          </cell>
          <cell r="I160">
            <v>48.788519999999998</v>
          </cell>
          <cell r="J160" t="str">
            <v>AUXILIAR DE ELETRICISTA COM ENCARGOS COMPLEMENTARES</v>
          </cell>
        </row>
        <row r="161">
          <cell r="B161">
            <v>0</v>
          </cell>
          <cell r="C161">
            <v>0</v>
          </cell>
          <cell r="D161" t="str">
            <v>SUBTOTAL (R$)</v>
          </cell>
          <cell r="E161">
            <v>0</v>
          </cell>
          <cell r="F161" t="str">
            <v>DESONERADO</v>
          </cell>
          <cell r="G161">
            <v>1410.33</v>
          </cell>
          <cell r="H161" t="str">
            <v>ONERADO</v>
          </cell>
          <cell r="I161">
            <v>1427.1</v>
          </cell>
        </row>
        <row r="163">
          <cell r="B163" t="str">
            <v>PRÓPRIA + 12915/ORSE (CAIXA DE CONCRETO PRÉ-MOLDADO)</v>
          </cell>
          <cell r="C163">
            <v>0</v>
          </cell>
          <cell r="D163">
            <v>0</v>
          </cell>
          <cell r="E163">
            <v>0</v>
          </cell>
        </row>
        <row r="164">
          <cell r="B164" t="str">
            <v>CP-017E</v>
          </cell>
          <cell r="C164" t="str">
            <v xml:space="preserve">D I S C R I M I N A Ç Ã O </v>
          </cell>
          <cell r="D164" t="str">
            <v>UNIDADE:</v>
          </cell>
          <cell r="E164" t="str">
            <v>un</v>
          </cell>
          <cell r="F164" t="str">
            <v>CUSTO DESONERADO (RS)</v>
          </cell>
          <cell r="G164">
            <v>0</v>
          </cell>
          <cell r="H164" t="str">
            <v>CUSTO SEM DESONERAÇÃO (RS)</v>
          </cell>
          <cell r="I164">
            <v>0</v>
          </cell>
          <cell r="J164">
            <v>8898.07</v>
          </cell>
          <cell r="K164">
            <v>8994.41</v>
          </cell>
          <cell r="L164" t="str">
            <v>ALIMENTAÇÃO TRIFÁSICA (3F+N)DO QUADRO GERAL COM  CABOS DE 50MM² FLEXÍVEIS 0,6/1.0 KV PVC AÉREOS, DESCENDO EM POSTE COM ELETRODUTO DE 2'' (60MM) FIXADO NO POSTE, INDO SUBTERRÂNEO ATÉ CAIXA DE PASSAGEM EM ALVENARIA E SAINDO DA CAIXA DE PASSAGEM PELO PISO ATÉ O QUADRO GERAL, COMO PREVISTO EM PROJETO.</v>
          </cell>
        </row>
        <row r="165">
          <cell r="B165" t="str">
            <v>CÓDIGO</v>
          </cell>
          <cell r="C165" t="str">
            <v>ALIMENTAÇÃO TRIFÁSICA (3F+N)DO QUADRO GERAL COM  CABOS DE 50MM² FLEXÍVEIS 0,6/1.0 KV PVC AÉREOS, DESCENDO EM POSTE COM ELETRODUTO DE 2'' (60MM) FIXADO NO POSTE, INDO SUBTERRÂNEO ATÉ CAIXA DE PASSAGEM EM ALVENARIA E SAINDO DA CAIXA DE PASSAGEM PELO PISO ATÉ O QUADRO GERAL, COMO PREVISTO EM PROJETO.</v>
          </cell>
          <cell r="D165" t="str">
            <v>UND</v>
          </cell>
          <cell r="E165" t="str">
            <v>QUANTIDADE</v>
          </cell>
          <cell r="F165" t="str">
            <v>UNITÁRIO</v>
          </cell>
          <cell r="G165" t="str">
            <v>TOTAL</v>
          </cell>
          <cell r="H165" t="str">
            <v>UNITÁRIO</v>
          </cell>
          <cell r="I165" t="str">
            <v>TOTAL</v>
          </cell>
        </row>
        <row r="166">
          <cell r="B166" t="str">
            <v>A09E</v>
          </cell>
          <cell r="C166" t="str">
            <v>ELETRODUTO RÍGIDO PVC DE 2'' (60MM) EMBUTIDO EM PAREDE, INCLUINDO RASGO E CHUMBAMENTO. FORNECIMENTO E INSTALAÇÃO</v>
          </cell>
          <cell r="D166" t="str">
            <v>M</v>
          </cell>
          <cell r="E166">
            <v>1.6500000000000001</v>
          </cell>
          <cell r="F166">
            <v>38.340000000000003</v>
          </cell>
          <cell r="G166">
            <v>63.26100000000001</v>
          </cell>
          <cell r="H166">
            <v>41.62</v>
          </cell>
          <cell r="I166">
            <v>68.673000000000002</v>
          </cell>
          <cell r="J166" t="str">
            <v>ELETRODUTO RÍGIDO PVC DE 2'' (60MM) EMBUTIDO EM PAREDE, INCLUINDO RASGO E CHUMBAMENTO. FORNECIMENTO E INSTALAÇÃO</v>
          </cell>
        </row>
        <row r="167">
          <cell r="B167" t="str">
            <v>A10E</v>
          </cell>
          <cell r="C167" t="str">
            <v>ELETRODUTO RÍGIDO PVC DE 2'' (60MM) EMBUTIDO NO PISO, INCLUINDO RASGO E CHUMBAMENTO. FORNECIMENTO E INSTALAÇÃO</v>
          </cell>
          <cell r="D167" t="str">
            <v>M</v>
          </cell>
          <cell r="E167">
            <v>8.8000000000000007</v>
          </cell>
          <cell r="F167">
            <v>39.28</v>
          </cell>
          <cell r="G167">
            <v>345.66400000000004</v>
          </cell>
          <cell r="H167">
            <v>42.51</v>
          </cell>
          <cell r="I167">
            <v>374.08800000000002</v>
          </cell>
          <cell r="J167" t="str">
            <v>ELETRODUTO RÍGIDO PVC DE 2'' (60MM) EMBUTIDO NO PISO, INCLUINDO RASGO E CHUMBAMENTO. FORNECIMENTO E INSTALAÇÃO</v>
          </cell>
        </row>
        <row r="168">
          <cell r="B168" t="str">
            <v>A11E</v>
          </cell>
          <cell r="C168" t="str">
            <v>ELETRODUTO RÍGIDO PVC DE 2'' (60MM) FIXADO EM POSTE. FORNECIMENTO E INSTALAÇÃO</v>
          </cell>
          <cell r="D168" t="str">
            <v>M</v>
          </cell>
          <cell r="E168">
            <v>8.8000000000000007</v>
          </cell>
          <cell r="F168">
            <v>12.57</v>
          </cell>
          <cell r="G168">
            <v>110.61600000000001</v>
          </cell>
          <cell r="H168">
            <v>13.18</v>
          </cell>
          <cell r="I168">
            <v>115.98400000000001</v>
          </cell>
          <cell r="J168" t="str">
            <v>ELETRODUTO RÍGIDO PVC DE 2'' (60MM) FIXADO EM POSTE. FORNECIMENTO E INSTALAÇÃO</v>
          </cell>
        </row>
        <row r="169">
          <cell r="B169">
            <v>92988</v>
          </cell>
          <cell r="C169" t="str">
            <v>CABO DE COBRE FLEXÍVEL ISOLADO, 50 MM², ANTI-CHAMA 0,6/1,0 KV, PARA DISTRIBUIÇÃO - FORNECIMENTO E INSTALAÇÃO. AF_12/2015</v>
          </cell>
          <cell r="D169" t="str">
            <v>M</v>
          </cell>
          <cell r="E169">
            <v>156.20000000000002</v>
          </cell>
          <cell r="F169">
            <v>51.29</v>
          </cell>
          <cell r="G169">
            <v>8011.4980000000005</v>
          </cell>
          <cell r="H169">
            <v>51.63</v>
          </cell>
          <cell r="I169">
            <v>8064.6060000000016</v>
          </cell>
          <cell r="J169" t="str">
            <v>CABO DE COBRE FLEXÍVEL ISOLADO, 50 MM², ANTI-CHAMA 0,6/1,0 KV, PARA DISTRIBUIÇÃO - FORNECIMENTO E INSTALAÇÃO. AF_12/2015</v>
          </cell>
        </row>
        <row r="170">
          <cell r="B170">
            <v>92984</v>
          </cell>
          <cell r="C170" t="str">
            <v>CABO DE COBRE FLEXÍVEL ISOLADO, 25 MM², ANTI-CHAMA 0,6/1,0 KV, PARA DISTRIBUIÇÃO - FORNECIMENTO E INSTALAÇÃO. AF_12/2015</v>
          </cell>
          <cell r="D170" t="str">
            <v>M</v>
          </cell>
          <cell r="E170">
            <v>8.25</v>
          </cell>
          <cell r="F170">
            <v>26.73</v>
          </cell>
          <cell r="G170">
            <v>220.52250000000001</v>
          </cell>
          <cell r="H170">
            <v>26.99</v>
          </cell>
          <cell r="I170">
            <v>222.66749999999999</v>
          </cell>
          <cell r="J170" t="str">
            <v>CABO DE COBRE FLEXÍVEL ISOLADO, 25 MM², ANTI-CHAMA 0,6/1,0 KV, PARA DISTRIBUIÇÃO - FORNECIMENTO E INSTALAÇÃO. AF_12/2015</v>
          </cell>
        </row>
        <row r="171">
          <cell r="B171">
            <v>41627</v>
          </cell>
          <cell r="C171" t="str">
            <v>CAIXA DE CONCRETO ARMADO PRE-MOLDADO, COM FUNDO E TAMPA, DIMENSOES DE 0,30 X 0,30 X 0,30 M</v>
          </cell>
          <cell r="D171" t="str">
            <v>UN</v>
          </cell>
          <cell r="E171">
            <v>1</v>
          </cell>
          <cell r="F171">
            <v>131.08000000000001</v>
          </cell>
          <cell r="G171">
            <v>131.08000000000001</v>
          </cell>
          <cell r="H171">
            <v>131.08000000000001</v>
          </cell>
          <cell r="I171">
            <v>131.08000000000001</v>
          </cell>
          <cell r="J171" t="str">
            <v>CAIXA DE CONCRETO ARMADO PRE-MOLDADO, COM FUNDO E TAMPA, DIMENSOES DE 0,30 X 0,30 X 0,30 M</v>
          </cell>
        </row>
        <row r="172">
          <cell r="B172">
            <v>93358</v>
          </cell>
          <cell r="C172" t="str">
            <v>ESCAVAÇÃO MANUAL DE VALA COM PROFUNDIDADE MENOR OU IGUAL A 1,30 M. AF_02/2021</v>
          </cell>
          <cell r="D172" t="str">
            <v>M3</v>
          </cell>
          <cell r="E172">
            <v>9.11E-2</v>
          </cell>
          <cell r="F172">
            <v>55.14</v>
          </cell>
          <cell r="G172">
            <v>5.0232539999999997</v>
          </cell>
          <cell r="H172">
            <v>61.71</v>
          </cell>
          <cell r="I172">
            <v>5.6217810000000004</v>
          </cell>
          <cell r="J172" t="str">
            <v>ESCAVAÇÃO MANUAL DE VALA COM PROFUNDIDADE MENOR OU IGUAL A 1,30 M. AF_02/2021</v>
          </cell>
        </row>
        <row r="173">
          <cell r="B173">
            <v>88309</v>
          </cell>
          <cell r="C173" t="str">
            <v>PEDREIRO COM ENCARGOS COMPLEMENTARES</v>
          </cell>
          <cell r="D173" t="str">
            <v>H</v>
          </cell>
          <cell r="E173">
            <v>0.33</v>
          </cell>
          <cell r="F173">
            <v>17.59</v>
          </cell>
          <cell r="G173">
            <v>5.8047000000000004</v>
          </cell>
          <cell r="H173">
            <v>19.82</v>
          </cell>
          <cell r="I173">
            <v>6.5406000000000004</v>
          </cell>
          <cell r="J173" t="str">
            <v>PEDREIRO COM ENCARGOS COMPLEMENTARES</v>
          </cell>
        </row>
        <row r="174">
          <cell r="B174">
            <v>88316</v>
          </cell>
          <cell r="C174" t="str">
            <v>SERVENTE COM ENCARGOS COMPLEMENTARES</v>
          </cell>
          <cell r="D174" t="str">
            <v>H</v>
          </cell>
          <cell r="E174">
            <v>0.33</v>
          </cell>
          <cell r="F174">
            <v>13.94</v>
          </cell>
          <cell r="G174">
            <v>4.6002000000000001</v>
          </cell>
          <cell r="H174">
            <v>15.6</v>
          </cell>
          <cell r="I174">
            <v>5.1479999999999997</v>
          </cell>
          <cell r="J174" t="str">
            <v>SERVENTE COM ENCARGOS COMPLEMENTARES</v>
          </cell>
        </row>
        <row r="175">
          <cell r="B175">
            <v>0</v>
          </cell>
          <cell r="C175">
            <v>0</v>
          </cell>
          <cell r="D175" t="str">
            <v>SUBTOTAL (R$)</v>
          </cell>
          <cell r="E175">
            <v>0</v>
          </cell>
          <cell r="F175" t="str">
            <v>DESONERADO</v>
          </cell>
          <cell r="G175">
            <v>8898.07</v>
          </cell>
          <cell r="H175" t="str">
            <v>ONERADO</v>
          </cell>
          <cell r="I175">
            <v>8994.41</v>
          </cell>
        </row>
        <row r="177">
          <cell r="B177" t="str">
            <v>COMPOSIÇÕES SINAPI + 101895/SINAPI-C (PARA DISJUNTOR GERAL E DR) + 07927/ORSE (TERMINAIS DE COMPRESSÃO)</v>
          </cell>
          <cell r="C177">
            <v>0</v>
          </cell>
          <cell r="D177">
            <v>0</v>
          </cell>
          <cell r="E177">
            <v>0</v>
          </cell>
        </row>
        <row r="178">
          <cell r="B178" t="str">
            <v>CP-018E</v>
          </cell>
          <cell r="C178" t="str">
            <v xml:space="preserve">D I S C R I M I N A Ç Ã O </v>
          </cell>
          <cell r="D178" t="str">
            <v>UNIDADE:</v>
          </cell>
          <cell r="E178" t="str">
            <v>un</v>
          </cell>
          <cell r="F178" t="str">
            <v>CUSTO DESONERADO (RS)</v>
          </cell>
          <cell r="G178">
            <v>0</v>
          </cell>
          <cell r="H178" t="str">
            <v>CUSTO SEM DESONERAÇÃO (RS)</v>
          </cell>
          <cell r="I178">
            <v>0</v>
          </cell>
          <cell r="J178">
            <v>1404.93</v>
          </cell>
          <cell r="K178">
            <v>1428.57</v>
          </cell>
          <cell r="L178" t="str">
            <v>QUADRO DE DISTRIBUIÇÃO (QD1) DE EMBUTIR, PADRÃO EUROPEU DIN, COM BARRAMENTO TRIFÁSICO PARA 30 DISJUNTORES MONOPOLARES. 01 DISJUNTOR GERAL TERMOMAGNÉTICO TRIPOLAR TIPO DIN DE 80 A (ICC&gt;=10KA), 1 DISPOSITIVO DR QUADRIPOLAR DE 80A, 2 DISJUNTORES MONOPOLARES DE 10A (ICC&gt;=5KA) E 21 DISJUNTORES MONOPOLARES DE 20A (ICC&gt;=5KA). MONTADO E INSTALADO CONFORME DIAGRAMA UNIFILAR APRESENTADO NO PROJETO ANEXO. OBS.: TODOS OS DISJUNTORES DEVEM SER COMPATÍVEIS COM O PADRÃO DO QUADRO E SEREM DO TIPO DIN. CONEXÃO POR MEIO DE TERMINAIS.</v>
          </cell>
        </row>
        <row r="179">
          <cell r="B179" t="str">
            <v>CÓDIGO</v>
          </cell>
          <cell r="C179" t="str">
            <v>QUADRO DE DISTRIBUIÇÃO (QD1) DE EMBUTIR, PADRÃO EUROPEU DIN, COM BARRAMENTO TRIFÁSICO PARA 30 DISJUNTORES MONOPOLARES. 01 DISJUNTOR GERAL TERMOMAGNÉTICO TRIPOLAR TIPO DIN DE 80 A (ICC&gt;=10KA), 1 DISPOSITIVO DR QUADRIPOLAR DE 80A, 2 DISJUNTORES MONOPOLARES DE 10A (ICC&gt;=5KA) E 21 DISJUNTORES MONOPOLARES DE 20A (ICC&gt;=5KA). MONTADO E INSTALADO CONFORME DIAGRAMA UNIFILAR APRESENTADO NO PROJETO ANEXO. OBS.: TODOS OS DISJUNTORES DEVEM SER COMPATÍVEIS COM O PADRÃO DO QUADRO E SEREM DO TIPO DIN. CONEXÃO POR MEIO DE TERMINAIS.</v>
          </cell>
          <cell r="D179" t="str">
            <v>UND</v>
          </cell>
          <cell r="E179" t="str">
            <v>QUANTIDADE</v>
          </cell>
          <cell r="F179" t="str">
            <v>UNITÁRIO</v>
          </cell>
          <cell r="G179" t="str">
            <v>TOTAL</v>
          </cell>
          <cell r="H179" t="str">
            <v>UNITÁRIO</v>
          </cell>
          <cell r="I179" t="str">
            <v>TOTAL</v>
          </cell>
        </row>
        <row r="180">
          <cell r="B180">
            <v>90458</v>
          </cell>
          <cell r="C180" t="str">
            <v>QUEBRA EM ALVENARIA PARA INSTALAÇÃO DE QUADRO DISTRIBUIÇÃO GRANDE (76X40 CM). AF_05/2015</v>
          </cell>
          <cell r="D180" t="str">
            <v>UN</v>
          </cell>
          <cell r="E180">
            <v>1</v>
          </cell>
          <cell r="F180">
            <v>17.84</v>
          </cell>
          <cell r="G180">
            <v>17.84</v>
          </cell>
          <cell r="H180">
            <v>20.16</v>
          </cell>
          <cell r="I180">
            <v>20.16</v>
          </cell>
          <cell r="J180" t="str">
            <v>QUEBRA EM ALVENARIA PARA INSTALAÇÃO DE QUADRO DISTRIBUIÇÃO GRANDE (76X40 CM). AF_05/2015</v>
          </cell>
        </row>
        <row r="181">
          <cell r="B181">
            <v>101880</v>
          </cell>
          <cell r="C181" t="str">
            <v>QUADRO DE DISTRIBUIÇÃO DE ENERGIA EM CHAPA DE AÇO GALVANIZADO, DE EMBUTIR, COM BARRAMENTO TRIFÁSICO, PARA 30 DISJUNTORES DIN 150A - FORNECIMENTO E INSTALAÇÃO. AF_10/2020</v>
          </cell>
          <cell r="D181" t="str">
            <v>UN</v>
          </cell>
          <cell r="E181">
            <v>1</v>
          </cell>
          <cell r="F181">
            <v>684.22</v>
          </cell>
          <cell r="G181">
            <v>684.22</v>
          </cell>
          <cell r="H181">
            <v>687.02</v>
          </cell>
          <cell r="I181">
            <v>687.02</v>
          </cell>
          <cell r="J181" t="str">
            <v>QUADRO DE DISTRIBUIÇÃO DE ENERGIA EM CHAPA DE AÇO GALVANIZADO, DE EMBUTIR, COM BARRAMENTO TRIFÁSICO, PARA 30 DISJUNTORES DIN 150A - FORNECIMENTO E INSTALAÇÃO. AF_10/2020</v>
          </cell>
        </row>
        <row r="182">
          <cell r="B182">
            <v>3622</v>
          </cell>
          <cell r="C182" t="str">
            <v>DISJUNTOR TETRAPOLAR DR 80 A, TIPO AC, CORRENTE NOMINAL RESIDUAL 30MA, REF.:  SIEMENS 5SM1 OU SIMILAR</v>
          </cell>
          <cell r="D182" t="str">
            <v>UN</v>
          </cell>
          <cell r="E182">
            <v>1</v>
          </cell>
          <cell r="F182">
            <v>263</v>
          </cell>
          <cell r="G182">
            <v>263</v>
          </cell>
          <cell r="H182">
            <v>263</v>
          </cell>
          <cell r="I182">
            <v>263</v>
          </cell>
          <cell r="J182" t="str">
            <v>Disjuntor tetrapolar DR 80 A, tipo AC, corrente nominal residual 30mA, ref.:  Siemens 5SM1 ou similar</v>
          </cell>
        </row>
        <row r="183">
          <cell r="B183">
            <v>3703</v>
          </cell>
          <cell r="C183" t="str">
            <v>DISJUNTOR TRIPOLAR 80 A, PADRÃO DIN (  LINHA BRANCA ), CURVA DE DISPARO C, CO RRENTE DE INTERRUPÇÃO 5KA, REF.: SIEMENS 5SX1 OU SIMILAR.</v>
          </cell>
          <cell r="D183" t="str">
            <v>UN</v>
          </cell>
          <cell r="E183">
            <v>1</v>
          </cell>
          <cell r="F183">
            <v>113</v>
          </cell>
          <cell r="G183">
            <v>113</v>
          </cell>
          <cell r="H183">
            <v>113</v>
          </cell>
          <cell r="I183">
            <v>113</v>
          </cell>
          <cell r="J183" t="str">
            <v>Disjuntor tripolar 80 A, padrão DIN (  linha branca ), curva de disparo C, co rrente de interrupção 5KA, ref.: Siemens 5SX1 ou similar.</v>
          </cell>
        </row>
        <row r="184">
          <cell r="B184">
            <v>93653</v>
          </cell>
          <cell r="C184" t="str">
            <v>DISJUNTOR MONOPOLAR TIPO DIN, CORRENTE NOMINAL DE 10A - FORNECIMENTO E INSTALAÇÃO. AF_10/2020</v>
          </cell>
          <cell r="D184" t="str">
            <v>UN</v>
          </cell>
          <cell r="E184">
            <v>2</v>
          </cell>
          <cell r="F184">
            <v>7.41</v>
          </cell>
          <cell r="G184">
            <v>14.82</v>
          </cell>
          <cell r="H184">
            <v>7.55</v>
          </cell>
          <cell r="I184">
            <v>15.1</v>
          </cell>
          <cell r="J184" t="str">
            <v>DISJUNTOR MONOPOLAR TIPO DIN, CORRENTE NOMINAL DE 10A - FORNECIMENTO E INSTALAÇÃO. AF_10/2020</v>
          </cell>
        </row>
        <row r="185">
          <cell r="B185">
            <v>93655</v>
          </cell>
          <cell r="C185" t="str">
            <v>DISJUNTOR MONOPOLAR TIPO DIN, CORRENTE NOMINAL DE 20A - FORNECIMENTO E INSTALAÇÃO. AF_10/2020</v>
          </cell>
          <cell r="D185" t="str">
            <v>UN</v>
          </cell>
          <cell r="E185">
            <v>21</v>
          </cell>
          <cell r="F185">
            <v>8.5500000000000007</v>
          </cell>
          <cell r="G185">
            <v>179.55</v>
          </cell>
          <cell r="H185">
            <v>8.8000000000000007</v>
          </cell>
          <cell r="I185">
            <v>184.8</v>
          </cell>
          <cell r="J185" t="str">
            <v>DISJUNTOR MONOPOLAR TIPO DIN, CORRENTE NOMINAL DE 20A - FORNECIMENTO E INSTALAÇÃO. AF_10/2020</v>
          </cell>
        </row>
        <row r="186">
          <cell r="B186">
            <v>1577</v>
          </cell>
          <cell r="C186" t="str">
            <v>TERMINAL A COMPRESSAO EM COBRE ESTANHADO PARA CABO 35 MM2, 1 FURO E 1 COMPRESSAO, PARA PARAFUSO DE FIXACAO M8</v>
          </cell>
          <cell r="D186" t="str">
            <v>UN</v>
          </cell>
          <cell r="E186">
            <v>6</v>
          </cell>
          <cell r="F186">
            <v>1.65</v>
          </cell>
          <cell r="G186">
            <v>9.8999999999999986</v>
          </cell>
          <cell r="H186">
            <v>1.65</v>
          </cell>
          <cell r="I186">
            <v>9.8999999999999986</v>
          </cell>
          <cell r="J186" t="str">
            <v>TERMINAL A COMPRESSAO EM COBRE ESTANHADO PARA CABO 35 MM2, 1 FURO E 1 COMPRESSAO, PARA PARAFUSO DE FIXACAO M8</v>
          </cell>
        </row>
        <row r="187">
          <cell r="B187">
            <v>1575</v>
          </cell>
          <cell r="C187" t="str">
            <v>TERMINAL A COMPRESSAO EM COBRE ESTANHADO PARA CABO 16 MM2, 1 FURO E 1 COMPRESSAO, PARA PARAFUSO DE FIXACAO M6</v>
          </cell>
          <cell r="D187" t="str">
            <v>UN</v>
          </cell>
          <cell r="E187">
            <v>2</v>
          </cell>
          <cell r="F187">
            <v>1.05</v>
          </cell>
          <cell r="G187">
            <v>2.1</v>
          </cell>
          <cell r="H187">
            <v>1.05</v>
          </cell>
          <cell r="I187">
            <v>2.1</v>
          </cell>
          <cell r="J187" t="str">
            <v>TERMINAL A COMPRESSAO EM COBRE ESTANHADO PARA CABO 16 MM2, 1 FURO E 1 COMPRESSAO, PARA PARAFUSO DE FIXACAO M6</v>
          </cell>
        </row>
        <row r="188">
          <cell r="B188">
            <v>1571</v>
          </cell>
          <cell r="C188" t="str">
            <v>TERMINAL A COMPRESSAO EM COBRE ESTANHADO PARA CABO 4 MM2, 1 FURO E 1 COMPRESSAO, PARA PARAFUSO DE FIXACAO M5</v>
          </cell>
          <cell r="D188" t="str">
            <v>UN</v>
          </cell>
          <cell r="E188">
            <v>21</v>
          </cell>
          <cell r="F188">
            <v>0.69</v>
          </cell>
          <cell r="G188">
            <v>14.489999999999998</v>
          </cell>
          <cell r="H188">
            <v>0.69</v>
          </cell>
          <cell r="I188">
            <v>14.489999999999998</v>
          </cell>
          <cell r="J188" t="str">
            <v>TERMINAL A COMPRESSAO EM COBRE ESTANHADO PARA CABO 4 MM2, 1 FURO E 1 COMPRESSAO, PARA PARAFUSO DE FIXACAO M5</v>
          </cell>
        </row>
        <row r="189">
          <cell r="B189">
            <v>1570</v>
          </cell>
          <cell r="C189" t="str">
            <v>TERMINAL A COMPRESSAO EM COBRE ESTANHADO PARA CABO 2,5 MM2, 1 FURO E 1 COMPRESSAO, PARA PARAFUSO DE FIXACAO M5</v>
          </cell>
          <cell r="D189" t="str">
            <v>UN</v>
          </cell>
          <cell r="E189">
            <v>2</v>
          </cell>
          <cell r="F189">
            <v>0.53</v>
          </cell>
          <cell r="G189">
            <v>1.06</v>
          </cell>
          <cell r="H189">
            <v>0.53</v>
          </cell>
          <cell r="I189">
            <v>1.06</v>
          </cell>
          <cell r="J189" t="str">
            <v>TERMINAL A COMPRESSAO EM COBRE ESTANHADO PARA CABO 2,5 MM2, 1 FURO E 1 COMPRESSAO, PARA PARAFUSO DE FIXACAO M5</v>
          </cell>
        </row>
        <row r="190">
          <cell r="B190">
            <v>88264</v>
          </cell>
          <cell r="C190" t="str">
            <v>ELETRICISTA COM ENCARGOS COMPLEMENTARES</v>
          </cell>
          <cell r="D190" t="str">
            <v>H</v>
          </cell>
          <cell r="E190">
            <v>3.8864000000000001</v>
          </cell>
          <cell r="F190">
            <v>17.75</v>
          </cell>
          <cell r="G190">
            <v>68.983599999999996</v>
          </cell>
          <cell r="H190">
            <v>20.010000000000002</v>
          </cell>
          <cell r="I190">
            <v>77.766864000000012</v>
          </cell>
          <cell r="J190" t="str">
            <v>ELETRICISTA COM ENCARGOS COMPLEMENTARES</v>
          </cell>
        </row>
        <row r="191">
          <cell r="B191">
            <v>88247</v>
          </cell>
          <cell r="C191" t="str">
            <v>AUXILIAR DE ELETRICISTA COM ENCARGOS COMPLEMENTARES</v>
          </cell>
          <cell r="D191" t="str">
            <v>H</v>
          </cell>
          <cell r="E191">
            <v>2.6463999999999999</v>
          </cell>
          <cell r="F191">
            <v>13.59</v>
          </cell>
          <cell r="G191">
            <v>35.964576000000001</v>
          </cell>
          <cell r="H191">
            <v>15.18</v>
          </cell>
          <cell r="I191">
            <v>40.172351999999997</v>
          </cell>
          <cell r="J191" t="str">
            <v>AUXILIAR DE ELETRICISTA COM ENCARGOS COMPLEMENTARES</v>
          </cell>
        </row>
        <row r="192">
          <cell r="B192">
            <v>0</v>
          </cell>
          <cell r="C192">
            <v>0</v>
          </cell>
          <cell r="D192" t="str">
            <v>SUBTOTAL (R$)</v>
          </cell>
          <cell r="E192">
            <v>0</v>
          </cell>
          <cell r="F192" t="str">
            <v>DESONERADO</v>
          </cell>
          <cell r="G192">
            <v>1404.93</v>
          </cell>
          <cell r="H192" t="str">
            <v>ONERADO</v>
          </cell>
          <cell r="I192">
            <v>1428.57</v>
          </cell>
        </row>
        <row r="194">
          <cell r="B194" t="str">
            <v>PRÓPRIA + 07872/ORSE (CAIXA DE PASSAGEM)</v>
          </cell>
        </row>
        <row r="195">
          <cell r="B195" t="str">
            <v>CP-019E</v>
          </cell>
          <cell r="C195" t="str">
            <v xml:space="preserve">D I S C R I M I N A Ç Ã O </v>
          </cell>
          <cell r="D195" t="str">
            <v>UNIDADE:</v>
          </cell>
          <cell r="E195" t="str">
            <v>un</v>
          </cell>
          <cell r="F195" t="str">
            <v>CUSTO DESONERADO (RS)</v>
          </cell>
          <cell r="G195">
            <v>0</v>
          </cell>
          <cell r="H195" t="str">
            <v>CUSTO SEM DESONERAÇÃO (RS)</v>
          </cell>
          <cell r="I195">
            <v>0</v>
          </cell>
          <cell r="J195">
            <v>1180.97</v>
          </cell>
          <cell r="K195">
            <v>1207.24</v>
          </cell>
          <cell r="L195" t="str">
            <v>ALIMENTAÇÃO TRIFÁSICA (3F+N+T) DO QUADRO DE DISTRIBUIÇÃO (QD1) COM  CABOS DE 35MM² FLEXÍVEIS 0,6/1.0 KV, ELETRODUTO DE 1 1/2'' EMBUTIDO NO PISO, VINDO DO QUADRO GERAL, COMO PREVISTO EM PROJETO.</v>
          </cell>
        </row>
        <row r="196">
          <cell r="B196" t="str">
            <v>CÓDIGO</v>
          </cell>
          <cell r="C196" t="str">
            <v>ALIMENTAÇÃO TRIFÁSICA (3F+N+T) DO QUADRO DE DISTRIBUIÇÃO (QD1) COM  CABOS DE 35MM² FLEXÍVEIS 0,6/1.0 KV, ELETRODUTO DE 1 1/2'' EMBUTIDO NO PISO, VINDO DO QUADRO GERAL, COMO PREVISTO EM PROJETO.</v>
          </cell>
          <cell r="D196" t="str">
            <v>UND</v>
          </cell>
          <cell r="E196" t="str">
            <v>QUANTIDADE</v>
          </cell>
          <cell r="F196" t="str">
            <v>UNITÁRIO</v>
          </cell>
          <cell r="G196" t="str">
            <v>TOTAL</v>
          </cell>
          <cell r="H196" t="str">
            <v>UNITÁRIO</v>
          </cell>
          <cell r="I196" t="str">
            <v>TOTAL</v>
          </cell>
        </row>
        <row r="197">
          <cell r="B197" t="str">
            <v>A07E</v>
          </cell>
          <cell r="C197" t="str">
            <v>ELETRODUTO RÍGIDO PVC DE 1 1/2'' (50MM) EMBUTIDO EM PAREDE, INCLUINDO RASGO E CHUMBAMENTO. FORNECIMENTO E INSTALAÇÃO</v>
          </cell>
          <cell r="D197" t="str">
            <v>M</v>
          </cell>
          <cell r="E197">
            <v>1.6500000000000001</v>
          </cell>
          <cell r="F197">
            <v>33.51</v>
          </cell>
          <cell r="G197">
            <v>55.291499999999999</v>
          </cell>
          <cell r="H197">
            <v>36.729999999999997</v>
          </cell>
          <cell r="I197">
            <v>60.604500000000002</v>
          </cell>
          <cell r="J197" t="str">
            <v>ELETRODUTO RÍGIDO PVC DE 1 1/2'' (50MM) EMBUTIDO EM PAREDE, INCLUINDO RASGO E CHUMBAMENTO. FORNECIMENTO E INSTALAÇÃO</v>
          </cell>
        </row>
        <row r="198">
          <cell r="B198" t="str">
            <v>A08E</v>
          </cell>
          <cell r="C198" t="str">
            <v>ELETRODUTO RÍGIDO PVC DE 1 1/2'' (50MM) EMBUTIDO NO PISO, INCLUINDO RASGO E CHUMBAMENTO. FORNECIMENTO E INSTALAÇÃO</v>
          </cell>
          <cell r="D198" t="str">
            <v>M</v>
          </cell>
          <cell r="E198">
            <v>4.4000000000000004</v>
          </cell>
          <cell r="F198">
            <v>34.450000000000003</v>
          </cell>
          <cell r="G198">
            <v>151.58000000000001</v>
          </cell>
          <cell r="H198">
            <v>37.619999999999997</v>
          </cell>
          <cell r="I198">
            <v>165.52799999999999</v>
          </cell>
          <cell r="J198" t="str">
            <v>ELETRODUTO RÍGIDO PVC DE 1 1/2'' (50MM) EMBUTIDO NO PISO, INCLUINDO RASGO E CHUMBAMENTO. FORNECIMENTO E INSTALAÇÃO</v>
          </cell>
        </row>
        <row r="199">
          <cell r="B199">
            <v>92986</v>
          </cell>
          <cell r="C199" t="str">
            <v>CABO DE COBRE FLEXÍVEL ISOLADO, 35 MM², ANTI-CHAMA 0,6/1,0 KV, PARA DISTRIBUIÇÃO - FORNECIMENTO E INSTALAÇÃO. AF_12/2015</v>
          </cell>
          <cell r="D199" t="str">
            <v>M</v>
          </cell>
          <cell r="E199">
            <v>23.980000000000004</v>
          </cell>
          <cell r="F199">
            <v>36.369999999999997</v>
          </cell>
          <cell r="G199">
            <v>872.15260000000012</v>
          </cell>
          <cell r="H199">
            <v>36.65</v>
          </cell>
          <cell r="I199">
            <v>878.86700000000008</v>
          </cell>
          <cell r="J199" t="str">
            <v>CABO DE COBRE FLEXÍVEL ISOLADO, 35 MM², ANTI-CHAMA 0,6/1,0 KV, PARA DISTRIBUIÇÃO - FORNECIMENTO E INSTALAÇÃO. AF_12/2015</v>
          </cell>
        </row>
        <row r="200">
          <cell r="B200">
            <v>92982</v>
          </cell>
          <cell r="C200" t="str">
            <v>CABO DE COBRE FLEXÍVEL ISOLADO, 16 MM², ANTI-CHAMA 0,6/1,0 KV, PARA DISTRIBUIÇÃO - FORNECIMENTO E INSTALAÇÃO. AF_12/2015</v>
          </cell>
          <cell r="D200" t="str">
            <v>M</v>
          </cell>
          <cell r="E200">
            <v>6.0500000000000007</v>
          </cell>
          <cell r="F200">
            <v>16.850000000000001</v>
          </cell>
          <cell r="G200">
            <v>101.94250000000002</v>
          </cell>
          <cell r="H200">
            <v>16.899999999999999</v>
          </cell>
          <cell r="I200">
            <v>102.245</v>
          </cell>
          <cell r="J200" t="str">
            <v>CABO DE COBRE FLEXÍVEL ISOLADO, 16 MM², ANTI-CHAMA 0,6/1,0 KV, PARA DISTRIBUIÇÃO - FORNECIMENTO E INSTALAÇÃO. AF_12/2015</v>
          </cell>
        </row>
        <row r="201">
          <cell r="B201">
            <v>0</v>
          </cell>
          <cell r="C201">
            <v>0</v>
          </cell>
          <cell r="D201" t="str">
            <v>SUBTOTAL (R$)</v>
          </cell>
          <cell r="E201">
            <v>0</v>
          </cell>
          <cell r="F201" t="str">
            <v>DESONERADO</v>
          </cell>
          <cell r="G201">
            <v>1180.97</v>
          </cell>
          <cell r="H201" t="str">
            <v>ONERADO</v>
          </cell>
          <cell r="I201">
            <v>1207.24</v>
          </cell>
        </row>
        <row r="203">
          <cell r="B203" t="str">
            <v>12807/ORSE (REFLETOR SLIM LED 50W DE POTÊNCIA, BRANCO FRIO, 6500K, AUTOVOLT, MARCA G-LIGHT OU SIMILAR)</v>
          </cell>
        </row>
        <row r="204">
          <cell r="B204" t="str">
            <v>CP-020E</v>
          </cell>
          <cell r="C204" t="str">
            <v xml:space="preserve">D I S C R I M I N A Ç Ã O </v>
          </cell>
          <cell r="D204" t="str">
            <v>UNIDADE:</v>
          </cell>
          <cell r="E204" t="str">
            <v>un</v>
          </cell>
          <cell r="F204" t="str">
            <v>CUSTO DESONERADO (RS)</v>
          </cell>
          <cell r="G204">
            <v>0</v>
          </cell>
          <cell r="H204" t="str">
            <v>CUSTO SEM DESONERAÇÃO (RS)</v>
          </cell>
          <cell r="I204">
            <v>0</v>
          </cell>
          <cell r="J204">
            <v>111.32</v>
          </cell>
          <cell r="K204">
            <v>112.95</v>
          </cell>
          <cell r="L204" t="str">
            <v>FORNECIMENTO E INSTALAÇÃO DE REFLETOR SLIM LED 50W DE POTÊNCIA, BRANCO FRIO, 6500K, AUTOVOLT, MARCA G-LIGHT OU SIMILAR</v>
          </cell>
        </row>
        <row r="205">
          <cell r="B205" t="str">
            <v>CÓDIGO</v>
          </cell>
          <cell r="C205" t="str">
            <v>FORNECIMENTO E INSTALAÇÃO DE REFLETOR SLIM LED 50W DE POTÊNCIA, BRANCO FRIO, 6500K, AUTOVOLT, MARCA G-LIGHT OU SIMILAR</v>
          </cell>
          <cell r="D205" t="str">
            <v>UND</v>
          </cell>
          <cell r="E205" t="str">
            <v>QUANTIDADE</v>
          </cell>
          <cell r="F205" t="str">
            <v>UNITÁRIO</v>
          </cell>
          <cell r="G205" t="str">
            <v>TOTAL</v>
          </cell>
          <cell r="H205" t="str">
            <v>UNITÁRIO</v>
          </cell>
          <cell r="I205" t="str">
            <v>TOTAL</v>
          </cell>
        </row>
        <row r="206">
          <cell r="B206">
            <v>1691</v>
          </cell>
          <cell r="C206" t="str">
            <v>PARAFUSO METAL 2 1/2" X 12 P/ BUCHA S-10</v>
          </cell>
          <cell r="D206" t="str">
            <v>UN</v>
          </cell>
          <cell r="E206">
            <v>2</v>
          </cell>
          <cell r="F206">
            <v>0.63</v>
          </cell>
          <cell r="G206">
            <v>1.26</v>
          </cell>
          <cell r="H206">
            <v>0.63</v>
          </cell>
          <cell r="I206">
            <v>1.26</v>
          </cell>
          <cell r="J206" t="str">
            <v>Parafuso metal 2 1/2" x 12 p/ bucha s-10</v>
          </cell>
        </row>
        <row r="207">
          <cell r="B207">
            <v>13288</v>
          </cell>
          <cell r="C207" t="str">
            <v>REFLETOR SLIM  LED 50W DE POTÊNCIA, BRANCO FRIO, 6500K, AUTOVOLT, MARCA G-LIG HT OU SIMILAR</v>
          </cell>
          <cell r="D207" t="str">
            <v>UN</v>
          </cell>
          <cell r="E207">
            <v>1</v>
          </cell>
          <cell r="F207">
            <v>97</v>
          </cell>
          <cell r="G207">
            <v>97</v>
          </cell>
          <cell r="H207">
            <v>97</v>
          </cell>
          <cell r="I207">
            <v>97</v>
          </cell>
          <cell r="J207" t="str">
            <v>Refletor Slim  LED 50W de potência, branco Frio, 6500k, Autovolt, marca G-lig ht ou similar</v>
          </cell>
        </row>
        <row r="208">
          <cell r="B208">
            <v>88264</v>
          </cell>
          <cell r="C208" t="str">
            <v>ELETRICISTA COM ENCARGOS COMPLEMENTARES</v>
          </cell>
          <cell r="D208" t="str">
            <v>H</v>
          </cell>
          <cell r="E208">
            <v>0.5</v>
          </cell>
          <cell r="F208">
            <v>17.75</v>
          </cell>
          <cell r="G208">
            <v>8.875</v>
          </cell>
          <cell r="H208">
            <v>20.010000000000002</v>
          </cell>
          <cell r="I208">
            <v>10.005000000000001</v>
          </cell>
          <cell r="J208" t="str">
            <v>ELETRICISTA COM ENCARGOS COMPLEMENTARES</v>
          </cell>
        </row>
        <row r="209">
          <cell r="B209">
            <v>88316</v>
          </cell>
          <cell r="C209" t="str">
            <v>SERVENTE COM ENCARGOS COMPLEMENTARES</v>
          </cell>
          <cell r="D209" t="str">
            <v>H</v>
          </cell>
          <cell r="E209">
            <v>0.3</v>
          </cell>
          <cell r="F209">
            <v>13.94</v>
          </cell>
          <cell r="G209">
            <v>4.1819999999999995</v>
          </cell>
          <cell r="H209">
            <v>15.6</v>
          </cell>
          <cell r="I209">
            <v>4.68</v>
          </cell>
          <cell r="J209" t="str">
            <v>SERVENTE COM ENCARGOS COMPLEMENTARES</v>
          </cell>
        </row>
        <row r="210">
          <cell r="D210" t="str">
            <v>SUBTOTAL (R$)</v>
          </cell>
          <cell r="E210">
            <v>0</v>
          </cell>
          <cell r="F210" t="str">
            <v>DESONERADO</v>
          </cell>
          <cell r="G210">
            <v>111.32</v>
          </cell>
          <cell r="H210" t="str">
            <v>ONERADO</v>
          </cell>
          <cell r="I210">
            <v>112.95</v>
          </cell>
        </row>
        <row r="212">
          <cell r="B212">
            <v>0</v>
          </cell>
          <cell r="J212">
            <v>164.76</v>
          </cell>
          <cell r="K212">
            <v>168.01</v>
          </cell>
          <cell r="L212" t="str">
            <v>HASTE COBREADA COPPERWELD PARA ATERRAMENTO, DE ALTA CAMADA, COM NO MÍNIMO 254 MICRONS E D= 5/8" X 3,00 M, COM CONECTOR EM BRONZE REFORÇADO PARA 2 CABOS (DESCIDA E MALHA) E 1 HASTE (REF. TEL-580) E CAIXA DE CONCRETO PRE MOLDADO PARA INSPEÇÃO DE ATERRAMENTO (D=0,3M), FORNECIMENTO E INSTALAÇÃO.</v>
          </cell>
          <cell r="M212">
            <v>0</v>
          </cell>
        </row>
        <row r="213">
          <cell r="B213" t="str">
            <v>CP-021E</v>
          </cell>
          <cell r="C213" t="str">
            <v xml:space="preserve">D I S C R I M I N A Ç Ã O </v>
          </cell>
          <cell r="D213" t="str">
            <v>UNIDADE:</v>
          </cell>
          <cell r="E213" t="str">
            <v>UN</v>
          </cell>
          <cell r="F213" t="str">
            <v>CUSTO DESONERADO (RS)</v>
          </cell>
          <cell r="G213">
            <v>0</v>
          </cell>
          <cell r="H213" t="str">
            <v>CUSTO SEM DESONERAÇÃO (RS)</v>
          </cell>
          <cell r="I213">
            <v>0</v>
          </cell>
          <cell r="J213">
            <v>164.76</v>
          </cell>
          <cell r="K213">
            <v>168.01</v>
          </cell>
          <cell r="L213" t="str">
            <v>HASTE COBREADA COPPERWELD PARA ATERRAMENTO, DE ALTA CAMADA, COM NO MÍNIMO 254 MICRONS E D= 5/8" X 3,00 M, COM CONECTOR EM BRONZE REFORÇADO PARA 2 CABOS (DESCIDA E MALHA) E 1 HASTE (REF. TEL-580) E CAIXA DE CONCRETO PRE MOLDADO PARA INSPEÇÃO DE ATERRAMENTO (D=0,3M), FORNECIMENTO E INSTALAÇÃO.</v>
          </cell>
        </row>
        <row r="214">
          <cell r="B214" t="str">
            <v>CÓDIGO</v>
          </cell>
          <cell r="C214" t="str">
            <v>HASTE COBREADA COPPERWELD PARA ATERRAMENTO, DE ALTA CAMADA, COM NO MÍNIMO 254 MICRONS E D= 5/8" X 3,00 M, COM CONECTOR EM BRONZE REFORÇADO PARA 2 CABOS (DESCIDA E MALHA) E 1 HASTE (REF. TEL-580) E CAIXA DE CONCRETO PRE MOLDADO PARA INSPEÇÃO DE ATERRAMENTO (D=0,3M), FORNECIMENTO E INSTALAÇÃO.</v>
          </cell>
          <cell r="D214" t="str">
            <v>UND</v>
          </cell>
          <cell r="E214" t="str">
            <v>QUANTIDADE</v>
          </cell>
          <cell r="F214" t="str">
            <v>UNITÁRIO</v>
          </cell>
          <cell r="G214" t="str">
            <v>TOTAL</v>
          </cell>
          <cell r="H214" t="str">
            <v>UNITÁRIO</v>
          </cell>
          <cell r="I214" t="str">
            <v>TOTAL</v>
          </cell>
          <cell r="K214">
            <v>0</v>
          </cell>
        </row>
        <row r="215">
          <cell r="B215">
            <v>3839</v>
          </cell>
          <cell r="C215" t="str">
            <v>HASTE COBREADA COPPERWELD P/ ATERRAMENTO 254 MICR D= 5/8" X 3,00 M</v>
          </cell>
          <cell r="D215" t="str">
            <v>UN</v>
          </cell>
          <cell r="E215">
            <v>1</v>
          </cell>
          <cell r="F215">
            <v>48.27</v>
          </cell>
          <cell r="G215">
            <v>48.27</v>
          </cell>
          <cell r="H215">
            <v>48.27</v>
          </cell>
          <cell r="I215">
            <v>48.27</v>
          </cell>
          <cell r="J215" t="str">
            <v>Haste cobreada copperweld p/ aterramento 254 micr d= 5/8" x 3,00 m</v>
          </cell>
          <cell r="K215">
            <v>0</v>
          </cell>
        </row>
        <row r="216">
          <cell r="B216">
            <v>11855</v>
          </cell>
          <cell r="C216" t="str">
            <v>CONECTOR METALICO TIPO PARAFUSO FENDIDO (SPLIT BOLT), PARA CABOS ATE 70 MM2</v>
          </cell>
          <cell r="D216" t="str">
            <v>UN</v>
          </cell>
          <cell r="E216">
            <v>1</v>
          </cell>
          <cell r="F216">
            <v>11.32</v>
          </cell>
          <cell r="G216">
            <v>11.32</v>
          </cell>
          <cell r="H216">
            <v>11.32</v>
          </cell>
          <cell r="I216">
            <v>11.32</v>
          </cell>
          <cell r="J216" t="str">
            <v>CONECTOR METALICO TIPO PARAFUSO FENDIDO (SPLIT BOLT), PARA CABOS ATE 70 MM2</v>
          </cell>
          <cell r="K216">
            <v>0</v>
          </cell>
        </row>
        <row r="217">
          <cell r="B217">
            <v>34641</v>
          </cell>
          <cell r="C217" t="str">
            <v>CAIXA DE ATERRAMENTO EM CONCRETO PRÃ-MOLDADO, DIAMETRO DE 0,30 M E ALTURA DE 0,35 M, SEM FUNDO E COM TAMPA</v>
          </cell>
          <cell r="D217" t="str">
            <v>UN</v>
          </cell>
          <cell r="E217">
            <v>1</v>
          </cell>
          <cell r="F217">
            <v>78.64</v>
          </cell>
          <cell r="G217">
            <v>78.64</v>
          </cell>
          <cell r="H217">
            <v>78.64</v>
          </cell>
          <cell r="I217">
            <v>78.64</v>
          </cell>
          <cell r="J217" t="str">
            <v>CAIXA DE ATERRAMENTO EM CONCRETO PRÃ-MOLDADO, DIAMETRO DE 0,30 M E ALTURA DE 0,35 M, SEM FUNDO E COM TAMPA</v>
          </cell>
          <cell r="K217">
            <v>0</v>
          </cell>
        </row>
        <row r="218">
          <cell r="B218">
            <v>93358</v>
          </cell>
          <cell r="C218" t="str">
            <v>ESCAVAÇÃO MANUAL DE VALA COM PROFUNDIDADE MENOR OU IGUAL A 1,30 M. AF_02/2021</v>
          </cell>
          <cell r="D218" t="str">
            <v>M3</v>
          </cell>
          <cell r="E218">
            <v>9.11E-2</v>
          </cell>
          <cell r="F218">
            <v>55.14</v>
          </cell>
          <cell r="G218">
            <v>5.0232539999999997</v>
          </cell>
          <cell r="H218">
            <v>61.71</v>
          </cell>
          <cell r="I218">
            <v>5.6217810000000004</v>
          </cell>
          <cell r="J218" t="str">
            <v>ESCAVAÇÃO MANUAL DE VALA COM PROFUNDIDADE MENOR OU IGUAL A 1,30 M. AF_02/2021</v>
          </cell>
          <cell r="K218">
            <v>0</v>
          </cell>
        </row>
        <row r="219">
          <cell r="B219">
            <v>88309</v>
          </cell>
          <cell r="C219" t="str">
            <v>PEDREIRO COM ENCARGOS COMPLEMENTARES</v>
          </cell>
          <cell r="D219" t="str">
            <v>H</v>
          </cell>
          <cell r="E219">
            <v>0.33</v>
          </cell>
          <cell r="F219">
            <v>17.59</v>
          </cell>
          <cell r="G219">
            <v>5.8047000000000004</v>
          </cell>
          <cell r="H219">
            <v>19.82</v>
          </cell>
          <cell r="I219">
            <v>6.5406000000000004</v>
          </cell>
          <cell r="J219" t="str">
            <v>PEDREIRO COM ENCARGOS COMPLEMENTARES</v>
          </cell>
          <cell r="K219">
            <v>0</v>
          </cell>
        </row>
        <row r="220">
          <cell r="B220">
            <v>88264</v>
          </cell>
          <cell r="C220" t="str">
            <v>ELETRICISTA COM ENCARGOS COMPLEMENTARES</v>
          </cell>
          <cell r="D220" t="str">
            <v>H</v>
          </cell>
          <cell r="E220">
            <v>0.35309999999999997</v>
          </cell>
          <cell r="F220">
            <v>17.75</v>
          </cell>
          <cell r="G220">
            <v>6.2675249999999991</v>
          </cell>
          <cell r="H220">
            <v>20.010000000000002</v>
          </cell>
          <cell r="I220">
            <v>7.065531</v>
          </cell>
          <cell r="J220" t="str">
            <v>ELETRICISTA COM ENCARGOS COMPLEMENTARES</v>
          </cell>
          <cell r="K220">
            <v>0</v>
          </cell>
        </row>
        <row r="221">
          <cell r="B221">
            <v>88316</v>
          </cell>
          <cell r="C221" t="str">
            <v>SERVENTE COM ENCARGOS COMPLEMENTARES</v>
          </cell>
          <cell r="D221" t="str">
            <v>H</v>
          </cell>
          <cell r="E221">
            <v>0.43000000000000005</v>
          </cell>
          <cell r="F221">
            <v>13.94</v>
          </cell>
          <cell r="G221">
            <v>5.9942000000000002</v>
          </cell>
          <cell r="H221">
            <v>15.6</v>
          </cell>
          <cell r="I221">
            <v>6.7080000000000002</v>
          </cell>
          <cell r="J221" t="str">
            <v>SERVENTE COM ENCARGOS COMPLEMENTARES</v>
          </cell>
          <cell r="K221">
            <v>0</v>
          </cell>
        </row>
        <row r="222">
          <cell r="B222">
            <v>88247</v>
          </cell>
          <cell r="C222" t="str">
            <v>AUXILIAR DE ELETRICISTA COM ENCARGOS COMPLEMENTARES</v>
          </cell>
          <cell r="D222" t="str">
            <v>H</v>
          </cell>
          <cell r="E222">
            <v>0.25309999999999999</v>
          </cell>
          <cell r="F222">
            <v>13.59</v>
          </cell>
          <cell r="G222">
            <v>3.439629</v>
          </cell>
          <cell r="H222">
            <v>15.18</v>
          </cell>
          <cell r="I222">
            <v>3.8420579999999998</v>
          </cell>
          <cell r="J222" t="str">
            <v>AUXILIAR DE ELETRICISTA COM ENCARGOS COMPLEMENTARES</v>
          </cell>
        </row>
        <row r="223">
          <cell r="B223">
            <v>0</v>
          </cell>
          <cell r="C223">
            <v>0</v>
          </cell>
          <cell r="D223" t="str">
            <v>SUBTOTAL (R$)</v>
          </cell>
          <cell r="E223">
            <v>0</v>
          </cell>
          <cell r="F223" t="str">
            <v>DESONERADO</v>
          </cell>
          <cell r="G223">
            <v>164.76</v>
          </cell>
          <cell r="H223" t="str">
            <v>ONERADO</v>
          </cell>
          <cell r="I223">
            <v>168.01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B225">
            <v>0</v>
          </cell>
          <cell r="J225">
            <v>32.36</v>
          </cell>
          <cell r="K225">
            <v>34.17</v>
          </cell>
          <cell r="L225" t="str">
            <v>CONDULETE DE ALUMÍNIO, TIPO TB, PARA ELETRODUTO DE AÇO GALVANIZADO DN 25 MM (1''), APARENTE - FORNECIMENTO E INSTALAÇÃO. AF_11/2016_P</v>
          </cell>
          <cell r="M225">
            <v>0</v>
          </cell>
        </row>
        <row r="226">
          <cell r="B226" t="str">
            <v>CP-022E</v>
          </cell>
          <cell r="C226" t="str">
            <v xml:space="preserve">D I S C R I M I N A Ç Ã O </v>
          </cell>
          <cell r="D226" t="str">
            <v>UNIDADE:</v>
          </cell>
          <cell r="E226" t="str">
            <v>UN</v>
          </cell>
          <cell r="F226" t="str">
            <v>CUSTO DESONERADO (RS)</v>
          </cell>
          <cell r="G226">
            <v>0</v>
          </cell>
          <cell r="H226" t="str">
            <v>CUSTO SEM DESONERAÇÃO (RS)</v>
          </cell>
          <cell r="I226">
            <v>0</v>
          </cell>
          <cell r="J226">
            <v>32.36</v>
          </cell>
          <cell r="K226">
            <v>34.17</v>
          </cell>
          <cell r="L226" t="str">
            <v>CONDULETE DE ALUMÍNIO, TIPO TB, PARA ELETRODUTO DE AÇO GALVANIZADO DN 25 MM (1''), APARENTE - FORNECIMENTO E INSTALAÇÃO. AF_11/2016_P</v>
          </cell>
        </row>
        <row r="227">
          <cell r="B227" t="str">
            <v>CÓDIGO</v>
          </cell>
          <cell r="C227" t="str">
            <v>CONDULETE DE ALUMÍNIO, TIPO TB, PARA ELETRODUTO DE AÇO GALVANIZADO DN 25 MM (1''), APARENTE - FORNECIMENTO E INSTALAÇÃO. AF_11/2016_P</v>
          </cell>
          <cell r="D227" t="str">
            <v>UND</v>
          </cell>
          <cell r="E227" t="str">
            <v>QUANTIDADE</v>
          </cell>
          <cell r="F227" t="str">
            <v>UNITÁRIO</v>
          </cell>
          <cell r="G227" t="str">
            <v>TOTAL</v>
          </cell>
          <cell r="H227" t="str">
            <v>UNITÁRIO</v>
          </cell>
          <cell r="I227" t="str">
            <v>TOTAL</v>
          </cell>
          <cell r="K227">
            <v>0</v>
          </cell>
        </row>
        <row r="228">
          <cell r="B228">
            <v>3937</v>
          </cell>
          <cell r="C228" t="str">
            <v>CONDULETE TIPO "TB" DE 1" EM ALUMÍNIO FUNDIDO A PROVA DE TEMPO, GASES, VAPORE S E PÓS.</v>
          </cell>
          <cell r="D228" t="str">
            <v>UN</v>
          </cell>
          <cell r="E228">
            <v>1</v>
          </cell>
          <cell r="F228">
            <v>17.21</v>
          </cell>
          <cell r="G228">
            <v>17.21</v>
          </cell>
          <cell r="H228">
            <v>17.21</v>
          </cell>
          <cell r="I228">
            <v>17.21</v>
          </cell>
          <cell r="J228" t="str">
            <v>Condulete tipo "TB" de 1" em alumínio fundido a prova de tempo, gases, vapore s e pós.</v>
          </cell>
          <cell r="K228">
            <v>0</v>
          </cell>
        </row>
        <row r="229">
          <cell r="B229">
            <v>11950</v>
          </cell>
          <cell r="C229" t="str">
            <v>BUCHA DE NYLON SEM ABA S6, COM PARAFUSO DE 4,20 X 40 MM EM ACO ZINCADO COM ROSCA SOBERBA, CABECA CHATA E FENDA PHILLIPS</v>
          </cell>
          <cell r="D229" t="str">
            <v>UN</v>
          </cell>
          <cell r="E229">
            <v>2</v>
          </cell>
          <cell r="F229">
            <v>0.24</v>
          </cell>
          <cell r="G229">
            <v>0.48</v>
          </cell>
          <cell r="H229">
            <v>0.24</v>
          </cell>
          <cell r="I229">
            <v>0.48</v>
          </cell>
          <cell r="J229" t="str">
            <v>BUCHA DE NYLON SEM ABA S6, COM PARAFUSO DE 4,20 X 40 MM EM ACO ZINCADO COM ROSCA SOBERBA, CABECA CHATA E FENDA PHILLIPS</v>
          </cell>
          <cell r="K229">
            <v>0</v>
          </cell>
        </row>
        <row r="230">
          <cell r="B230">
            <v>88247</v>
          </cell>
          <cell r="C230" t="str">
            <v>AUXILIAR DE ELETRICISTA COM ENCARGOS COMPLEMENTARES</v>
          </cell>
          <cell r="D230" t="str">
            <v>H</v>
          </cell>
          <cell r="E230">
            <v>0.46820000000000001</v>
          </cell>
          <cell r="F230">
            <v>13.59</v>
          </cell>
          <cell r="G230">
            <v>6.362838</v>
          </cell>
          <cell r="H230">
            <v>15.18</v>
          </cell>
          <cell r="I230">
            <v>7.1072759999999997</v>
          </cell>
          <cell r="J230" t="str">
            <v>AUXILIAR DE ELETRICISTA COM ENCARGOS COMPLEMENTARES</v>
          </cell>
          <cell r="K230">
            <v>0</v>
          </cell>
        </row>
        <row r="231">
          <cell r="B231">
            <v>88264</v>
          </cell>
          <cell r="C231" t="str">
            <v>ELETRICISTA COM ENCARGOS COMPLEMENTARES</v>
          </cell>
          <cell r="D231" t="str">
            <v>H</v>
          </cell>
          <cell r="E231">
            <v>0.46820000000000001</v>
          </cell>
          <cell r="F231">
            <v>17.75</v>
          </cell>
          <cell r="G231">
            <v>8.3105499999999992</v>
          </cell>
          <cell r="H231">
            <v>20.010000000000002</v>
          </cell>
          <cell r="I231">
            <v>9.3686820000000015</v>
          </cell>
          <cell r="J231" t="str">
            <v>ELETRICISTA COM ENCARGOS COMPLEMENTARES</v>
          </cell>
        </row>
        <row r="232">
          <cell r="B232">
            <v>0</v>
          </cell>
          <cell r="C232">
            <v>0</v>
          </cell>
          <cell r="D232" t="str">
            <v>SUBTOTAL (R$)</v>
          </cell>
          <cell r="E232">
            <v>0</v>
          </cell>
          <cell r="F232" t="str">
            <v>DESONERADO</v>
          </cell>
          <cell r="G232">
            <v>32.36</v>
          </cell>
          <cell r="H232" t="str">
            <v>ONERADO</v>
          </cell>
          <cell r="I232">
            <v>34.17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B234">
            <v>0</v>
          </cell>
          <cell r="J234">
            <v>38.35</v>
          </cell>
          <cell r="K234">
            <v>40.159999999999997</v>
          </cell>
          <cell r="L234" t="str">
            <v>CONDULETE DE ALUMÍNIO, TIPO LB, PARA ELETRODUTO DE AÇO GALVANIZADO DN 25 MM (1''), APARENTE - FORNECIMENTO E INSTALAÇÃO. AF_11/2016_P</v>
          </cell>
          <cell r="M234">
            <v>0</v>
          </cell>
        </row>
        <row r="235">
          <cell r="B235" t="str">
            <v>CP-023E</v>
          </cell>
          <cell r="C235" t="str">
            <v xml:space="preserve">D I S C R I M I N A Ç Ã O </v>
          </cell>
          <cell r="D235" t="str">
            <v>UNIDADE:</v>
          </cell>
          <cell r="E235" t="str">
            <v>UN</v>
          </cell>
          <cell r="F235" t="str">
            <v>CUSTO DESONERADO (RS)</v>
          </cell>
          <cell r="G235">
            <v>0</v>
          </cell>
          <cell r="H235" t="str">
            <v>CUSTO SEM DESONERAÇÃO (RS)</v>
          </cell>
          <cell r="I235">
            <v>0</v>
          </cell>
          <cell r="J235">
            <v>38.35</v>
          </cell>
          <cell r="K235">
            <v>40.159999999999997</v>
          </cell>
          <cell r="L235" t="str">
            <v>CONDULETE DE ALUMÍNIO, TIPO LB, PARA ELETRODUTO DE AÇO GALVANIZADO DN 25 MM (1''), APARENTE - FORNECIMENTO E INSTALAÇÃO. AF_11/2016_P</v>
          </cell>
        </row>
        <row r="236">
          <cell r="B236" t="str">
            <v>CÓDIGO</v>
          </cell>
          <cell r="C236" t="str">
            <v>CONDULETE DE ALUMÍNIO, TIPO LB, PARA ELETRODUTO DE AÇO GALVANIZADO DN 25 MM (1''), APARENTE - FORNECIMENTO E INSTALAÇÃO. AF_11/2016_P</v>
          </cell>
          <cell r="D236" t="str">
            <v>UND</v>
          </cell>
          <cell r="E236" t="str">
            <v>QUANTIDADE</v>
          </cell>
          <cell r="F236" t="str">
            <v>UNITÁRIO</v>
          </cell>
          <cell r="G236" t="str">
            <v>TOTAL</v>
          </cell>
          <cell r="H236" t="str">
            <v>UNITÁRIO</v>
          </cell>
          <cell r="I236" t="str">
            <v>TOTAL</v>
          </cell>
          <cell r="K236">
            <v>0</v>
          </cell>
        </row>
        <row r="237">
          <cell r="B237">
            <v>3905</v>
          </cell>
          <cell r="C237" t="str">
            <v>CONDULETE TIPO "LB" DE 1" EM ALUMÍNIO FUNDIDO A PROVA DE TEMPO, GASES, VAPORE S E PÓS.</v>
          </cell>
          <cell r="D237" t="str">
            <v>UN</v>
          </cell>
          <cell r="E237">
            <v>1</v>
          </cell>
          <cell r="F237">
            <v>23.2</v>
          </cell>
          <cell r="G237">
            <v>23.2</v>
          </cell>
          <cell r="H237">
            <v>23.2</v>
          </cell>
          <cell r="I237">
            <v>23.2</v>
          </cell>
          <cell r="J237" t="str">
            <v>Condulete tipo "LB" de 1" em alumínio fundido a prova de tempo, gases, vapore s e pós.</v>
          </cell>
          <cell r="K237">
            <v>0</v>
          </cell>
        </row>
        <row r="238">
          <cell r="B238">
            <v>11950</v>
          </cell>
          <cell r="C238" t="str">
            <v>BUCHA DE NYLON SEM ABA S6, COM PARAFUSO DE 4,20 X 40 MM EM ACO ZINCADO COM ROSCA SOBERBA, CABECA CHATA E FENDA PHILLIPS</v>
          </cell>
          <cell r="D238" t="str">
            <v>UN</v>
          </cell>
          <cell r="E238">
            <v>2</v>
          </cell>
          <cell r="F238">
            <v>0.24</v>
          </cell>
          <cell r="G238">
            <v>0.48</v>
          </cell>
          <cell r="H238">
            <v>0.24</v>
          </cell>
          <cell r="I238">
            <v>0.48</v>
          </cell>
          <cell r="J238" t="str">
            <v>BUCHA DE NYLON SEM ABA S6, COM PARAFUSO DE 4,20 X 40 MM EM ACO ZINCADO COM ROSCA SOBERBA, CABECA CHATA E FENDA PHILLIPS</v>
          </cell>
          <cell r="K238">
            <v>0</v>
          </cell>
        </row>
        <row r="239">
          <cell r="B239">
            <v>88247</v>
          </cell>
          <cell r="C239" t="str">
            <v>AUXILIAR DE ELETRICISTA COM ENCARGOS COMPLEMENTARES</v>
          </cell>
          <cell r="D239" t="str">
            <v>H</v>
          </cell>
          <cell r="E239">
            <v>0.46820000000000001</v>
          </cell>
          <cell r="F239">
            <v>13.59</v>
          </cell>
          <cell r="G239">
            <v>6.362838</v>
          </cell>
          <cell r="H239">
            <v>15.18</v>
          </cell>
          <cell r="I239">
            <v>7.1072759999999997</v>
          </cell>
          <cell r="J239" t="str">
            <v>AUXILIAR DE ELETRICISTA COM ENCARGOS COMPLEMENTARES</v>
          </cell>
          <cell r="K239">
            <v>0</v>
          </cell>
        </row>
        <row r="240">
          <cell r="B240">
            <v>88264</v>
          </cell>
          <cell r="C240" t="str">
            <v>ELETRICISTA COM ENCARGOS COMPLEMENTARES</v>
          </cell>
          <cell r="D240" t="str">
            <v>H</v>
          </cell>
          <cell r="E240">
            <v>0.46820000000000001</v>
          </cell>
          <cell r="F240">
            <v>17.75</v>
          </cell>
          <cell r="G240">
            <v>8.3105499999999992</v>
          </cell>
          <cell r="H240">
            <v>20.010000000000002</v>
          </cell>
          <cell r="I240">
            <v>9.3686820000000015</v>
          </cell>
          <cell r="J240" t="str">
            <v>ELETRICISTA COM ENCARGOS COMPLEMENTARES</v>
          </cell>
        </row>
        <row r="241">
          <cell r="B241">
            <v>0</v>
          </cell>
          <cell r="C241">
            <v>0</v>
          </cell>
          <cell r="D241" t="str">
            <v>SUBTOTAL (R$)</v>
          </cell>
          <cell r="E241">
            <v>0</v>
          </cell>
          <cell r="F241" t="str">
            <v>DESONERADO</v>
          </cell>
          <cell r="G241">
            <v>38.35</v>
          </cell>
          <cell r="H241" t="str">
            <v>ONERADO</v>
          </cell>
          <cell r="I241">
            <v>40.159999999999997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B243">
            <v>0</v>
          </cell>
        </row>
        <row r="244">
          <cell r="B244" t="str">
            <v>CP-024E</v>
          </cell>
          <cell r="C244" t="str">
            <v xml:space="preserve">D I S C R I M I N A Ç Ã O </v>
          </cell>
          <cell r="D244" t="str">
            <v>UNIDADE:</v>
          </cell>
          <cell r="E244" t="str">
            <v>un</v>
          </cell>
          <cell r="F244" t="str">
            <v>CUSTO DESONERADO (RS)</v>
          </cell>
          <cell r="G244">
            <v>0</v>
          </cell>
          <cell r="H244" t="str">
            <v>CUSTO SEM DESONERAÇÃO (RS)</v>
          </cell>
          <cell r="I244">
            <v>0</v>
          </cell>
          <cell r="J244">
            <v>145.34</v>
          </cell>
          <cell r="K244">
            <v>159.19</v>
          </cell>
          <cell r="L244" t="str">
            <v>LIGAÇÃO ENTRE QUADRO GERAL E CAIXA DE PASSAGEM 4X4 ONDE FUTURAMENTE SERÁ O QUADRO DE DISTRIBUIÇÃO DO PRIMEIRO PAVIMENTO, COM ELETRODUTO PVC RÍGIDO 1 1/2''</v>
          </cell>
        </row>
        <row r="245">
          <cell r="B245" t="str">
            <v>CÓDIGO</v>
          </cell>
          <cell r="C245" t="str">
            <v>LIGAÇÃO ENTRE QUADRO GERAL E CAIXA DE PASSAGEM 4X4 ONDE FUTURAMENTE SERÁ O QUADRO DE DISTRIBUIÇÃO DO PRIMEIRO PAVIMENTO, COM ELETRODUTO PVC RÍGIDO 1 1/2''</v>
          </cell>
          <cell r="D245" t="str">
            <v>UND</v>
          </cell>
          <cell r="E245" t="str">
            <v>QUANTIDADE</v>
          </cell>
          <cell r="F245" t="str">
            <v>UNITÁRIO</v>
          </cell>
          <cell r="G245" t="str">
            <v>TOTAL</v>
          </cell>
          <cell r="H245" t="str">
            <v>UNITÁRIO</v>
          </cell>
          <cell r="I245" t="str">
            <v>TOTAL</v>
          </cell>
        </row>
        <row r="246">
          <cell r="B246" t="str">
            <v>A07E</v>
          </cell>
          <cell r="C246" t="str">
            <v>ELETRODUTO RÍGIDO PVC DE 1 1/2'' (50MM) EMBUTIDO EM PAREDE, INCLUINDO RASGO E CHUMBAMENTO. FORNECIMENTO E INSTALAÇÃO</v>
          </cell>
          <cell r="D246" t="str">
            <v>M</v>
          </cell>
          <cell r="E246">
            <v>3.9600000000000004</v>
          </cell>
          <cell r="F246">
            <v>33.51</v>
          </cell>
          <cell r="G246">
            <v>132.6996</v>
          </cell>
          <cell r="H246">
            <v>36.729999999999997</v>
          </cell>
          <cell r="I246">
            <v>145.45080000000002</v>
          </cell>
          <cell r="J246" t="str">
            <v>ELETRODUTO RÍGIDO PVC DE 1 1/2'' (50MM) EMBUTIDO EM PAREDE, INCLUINDO RASGO E CHUMBAMENTO. FORNECIMENTO E INSTALAÇÃO</v>
          </cell>
        </row>
        <row r="247">
          <cell r="B247">
            <v>91943</v>
          </cell>
          <cell r="C247" t="str">
            <v>CAIXA RETANGULAR 4" X 4" MÉDIA (1,30 M DO PISO), PVC, INSTALADA EM PAREDE - FORNECIMENTO E INSTALAÇÃO. AF_12/2015</v>
          </cell>
          <cell r="D247" t="str">
            <v>UN</v>
          </cell>
          <cell r="E247">
            <v>1</v>
          </cell>
          <cell r="F247">
            <v>12.64</v>
          </cell>
          <cell r="G247">
            <v>12.64</v>
          </cell>
          <cell r="H247">
            <v>13.74</v>
          </cell>
          <cell r="I247">
            <v>13.74</v>
          </cell>
          <cell r="J247" t="str">
            <v>CAIXA RETANGULAR 4" X 4" MÉDIA (1,30 M DO PISO), PVC, INSTALADA EM PAREDE - FORNECIMENTO E INSTALAÇÃO. AF_12/2015</v>
          </cell>
        </row>
        <row r="248">
          <cell r="B248">
            <v>0</v>
          </cell>
          <cell r="C248">
            <v>0</v>
          </cell>
          <cell r="D248" t="str">
            <v>SUBTOTAL (R$)</v>
          </cell>
          <cell r="E248">
            <v>0</v>
          </cell>
          <cell r="F248" t="str">
            <v>DESONERADO</v>
          </cell>
          <cell r="G248">
            <v>145.34</v>
          </cell>
          <cell r="H248" t="str">
            <v>ONERADO</v>
          </cell>
          <cell r="I248">
            <v>159.19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B252" t="str">
            <v>SINAPI-C 91871 COM MODIFICAÇÕES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CP-A01E</v>
          </cell>
          <cell r="C253" t="str">
            <v xml:space="preserve">D I S C R I M I N A Ç Ã O </v>
          </cell>
          <cell r="D253" t="str">
            <v>UNIDADE:</v>
          </cell>
          <cell r="E253" t="str">
            <v>M</v>
          </cell>
          <cell r="F253" t="str">
            <v>CUSTO DESONERADO (RS)</v>
          </cell>
          <cell r="G253">
            <v>0</v>
          </cell>
          <cell r="H253" t="str">
            <v>CUSTO SEM DESONERAÇÃO (RS)</v>
          </cell>
          <cell r="I253">
            <v>0</v>
          </cell>
          <cell r="J253">
            <v>20.91</v>
          </cell>
          <cell r="K253">
            <v>23.1</v>
          </cell>
          <cell r="L253" t="str">
            <v>ELETRODUTO RÍGIDO PVC DE 1'' (32MM) EMBUTIDO EM PAREDE, INCLUINDO RASGO. FORNECIMENTO E INSTALAÇÃO</v>
          </cell>
        </row>
        <row r="254">
          <cell r="B254" t="str">
            <v>CÓDIGO</v>
          </cell>
          <cell r="C254" t="str">
            <v>ELETRODUTO RÍGIDO PVC DE 1'' (32MM) EMBUTIDO EM PAREDE, INCLUINDO RASGO. FORNECIMENTO E INSTALAÇÃO</v>
          </cell>
          <cell r="D254" t="str">
            <v>UND</v>
          </cell>
          <cell r="E254" t="str">
            <v>QUANTIDADE</v>
          </cell>
          <cell r="F254" t="str">
            <v>UNITÁRIO</v>
          </cell>
          <cell r="G254" t="str">
            <v>TOTAL</v>
          </cell>
          <cell r="H254" t="str">
            <v>UNITÁRIO</v>
          </cell>
          <cell r="I254" t="str">
            <v>TOTAL</v>
          </cell>
          <cell r="K254">
            <v>0</v>
          </cell>
        </row>
        <row r="255">
          <cell r="B255">
            <v>90447</v>
          </cell>
          <cell r="C255" t="str">
            <v>RASGO EM ALVENARIA PARA ELETRODUTOS COM DIAMETROS MENORES OU IGUAIS A 40 MM. AF_05/2015</v>
          </cell>
          <cell r="D255" t="str">
            <v>M</v>
          </cell>
          <cell r="E255">
            <v>1</v>
          </cell>
          <cell r="F255">
            <v>4.29</v>
          </cell>
          <cell r="G255">
            <v>4.29</v>
          </cell>
          <cell r="H255">
            <v>4.83</v>
          </cell>
          <cell r="I255">
            <v>4.83</v>
          </cell>
          <cell r="J255" t="str">
            <v>RASGO EM ALVENARIA PARA ELETRODUTOS COM DIAMETROS MENORES OU IGUAIS A 40 MM. AF_05/2015</v>
          </cell>
          <cell r="K255">
            <v>0</v>
          </cell>
        </row>
        <row r="256">
          <cell r="B256">
            <v>90466</v>
          </cell>
          <cell r="C256" t="str">
            <v>CHUMBAMENTO LINEAR EM ALVENARIA PARA RAMAIS/DISTRIBUIÇÃO COM DIÂMETROS MENORES OU IGUAIS A 40 MM. AF_05/2015</v>
          </cell>
          <cell r="D256" t="str">
            <v>M</v>
          </cell>
          <cell r="E256">
            <v>1</v>
          </cell>
          <cell r="F256">
            <v>8.82</v>
          </cell>
          <cell r="G256">
            <v>8.82</v>
          </cell>
          <cell r="H256">
            <v>9.82</v>
          </cell>
          <cell r="I256">
            <v>9.82</v>
          </cell>
          <cell r="J256" t="str">
            <v>CHUMBAMENTO LINEAR EM ALVENARIA PARA RAMAIS/DISTRIBUIÇÃO COM DIÂMETROS MENORES OU IGUAIS A 40 MM. AF_05/2015</v>
          </cell>
          <cell r="K256">
            <v>0</v>
          </cell>
        </row>
        <row r="257">
          <cell r="B257">
            <v>2679</v>
          </cell>
          <cell r="C257" t="str">
            <v>ELETRODUTO DE PVC RIGIDO SOLDAVEL, CLASSE B, DE 32 MM</v>
          </cell>
          <cell r="D257" t="str">
            <v>M</v>
          </cell>
          <cell r="E257">
            <v>1.0169999999999999</v>
          </cell>
          <cell r="F257">
            <v>2.4300000000000002</v>
          </cell>
          <cell r="G257">
            <v>2.4713099999999999</v>
          </cell>
          <cell r="H257">
            <v>2.4300000000000002</v>
          </cell>
          <cell r="I257">
            <v>2.4713099999999999</v>
          </cell>
          <cell r="J257" t="str">
            <v>ELETRODUTO DE PVC RIGIDO SOLDAVEL, CLASSE B, DE 32 MM</v>
          </cell>
          <cell r="K257">
            <v>0</v>
          </cell>
        </row>
        <row r="258">
          <cell r="B258">
            <v>88264</v>
          </cell>
          <cell r="C258" t="str">
            <v>ELETRICISTA COM ENCARGOS COMPLEMENTARES</v>
          </cell>
          <cell r="D258" t="str">
            <v>H</v>
          </cell>
          <cell r="E258">
            <v>0.17</v>
          </cell>
          <cell r="F258">
            <v>17.75</v>
          </cell>
          <cell r="G258">
            <v>3.0175000000000001</v>
          </cell>
          <cell r="H258">
            <v>20.010000000000002</v>
          </cell>
          <cell r="I258">
            <v>3.4017000000000004</v>
          </cell>
          <cell r="J258" t="str">
            <v>ELETRICISTA COM ENCARGOS COMPLEMENTARES</v>
          </cell>
          <cell r="K258">
            <v>0</v>
          </cell>
        </row>
        <row r="259">
          <cell r="B259">
            <v>88247</v>
          </cell>
          <cell r="C259" t="str">
            <v>AUXILIAR DE ELETRICISTA COM ENCARGOS COMPLEMENTARES</v>
          </cell>
          <cell r="D259" t="str">
            <v>H</v>
          </cell>
          <cell r="E259">
            <v>0.17</v>
          </cell>
          <cell r="F259">
            <v>13.59</v>
          </cell>
          <cell r="G259">
            <v>2.3103000000000002</v>
          </cell>
          <cell r="H259">
            <v>15.18</v>
          </cell>
          <cell r="I259">
            <v>2.5806</v>
          </cell>
          <cell r="J259" t="str">
            <v>AUXILIAR DE ELETRICISTA COM ENCARGOS COMPLEMENTARES</v>
          </cell>
          <cell r="K259">
            <v>0</v>
          </cell>
        </row>
        <row r="260">
          <cell r="B260">
            <v>0</v>
          </cell>
          <cell r="C260">
            <v>0</v>
          </cell>
          <cell r="D260" t="str">
            <v>SUBTOTAL (R$)</v>
          </cell>
          <cell r="E260">
            <v>0</v>
          </cell>
          <cell r="F260" t="str">
            <v>DESONERADO</v>
          </cell>
          <cell r="G260">
            <v>20.91</v>
          </cell>
          <cell r="H260" t="str">
            <v>ONERADO</v>
          </cell>
          <cell r="I260">
            <v>23.1</v>
          </cell>
          <cell r="J260">
            <v>0</v>
          </cell>
          <cell r="K260">
            <v>0</v>
          </cell>
        </row>
        <row r="261">
          <cell r="B261" t="str">
            <v>SINAPI-C 91871 COM MODIFICAÇÕES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B262" t="str">
            <v>CP-A02E</v>
          </cell>
          <cell r="C262" t="str">
            <v xml:space="preserve">D I S C R I M I N A Ç Ã O </v>
          </cell>
          <cell r="D262" t="str">
            <v>UNIDADE:</v>
          </cell>
          <cell r="E262" t="str">
            <v>M</v>
          </cell>
          <cell r="F262" t="str">
            <v>CUSTO DESONERADO (RS)</v>
          </cell>
          <cell r="G262">
            <v>0</v>
          </cell>
          <cell r="H262" t="str">
            <v>CUSTO SEM DESONERAÇÃO (RS)</v>
          </cell>
          <cell r="I262">
            <v>0</v>
          </cell>
          <cell r="J262">
            <v>28.41</v>
          </cell>
          <cell r="K262">
            <v>31.42</v>
          </cell>
          <cell r="L262" t="str">
            <v>ELETRODUTO RÍGIDO PVC DE 1'' (32MM) EMBUTIDO NO PISO, INCLUINDO RASGO. FORNECIMENTO E INSTALAÇÃO</v>
          </cell>
        </row>
        <row r="263">
          <cell r="B263" t="str">
            <v>CÓDIGO</v>
          </cell>
          <cell r="C263" t="str">
            <v>ELETRODUTO RÍGIDO PVC DE 1'' (32MM) EMBUTIDO NO PISO, INCLUINDO RASGO. FORNECIMENTO E INSTALAÇÃO</v>
          </cell>
          <cell r="D263" t="str">
            <v>UND</v>
          </cell>
          <cell r="E263" t="str">
            <v>QUANTIDADE</v>
          </cell>
          <cell r="F263" t="str">
            <v>UNITÁRIO</v>
          </cell>
          <cell r="G263" t="str">
            <v>TOTAL</v>
          </cell>
          <cell r="H263" t="str">
            <v>UNITÁRIO</v>
          </cell>
          <cell r="I263" t="str">
            <v>TOTAL</v>
          </cell>
          <cell r="K263">
            <v>0</v>
          </cell>
        </row>
        <row r="264">
          <cell r="B264">
            <v>90444</v>
          </cell>
          <cell r="C264" t="str">
            <v>RASGO EM CONTRAPISO PARA RAMAIS/ DISTRIBUIÇÃO COM DIÂMETROS MENORES OU IGUAIS A 40 MM. AF_05/2015</v>
          </cell>
          <cell r="D264" t="str">
            <v>M</v>
          </cell>
          <cell r="E264">
            <v>1</v>
          </cell>
          <cell r="F264">
            <v>16.61</v>
          </cell>
          <cell r="G264">
            <v>16.61</v>
          </cell>
          <cell r="H264">
            <v>18.600000000000001</v>
          </cell>
          <cell r="I264">
            <v>18.600000000000001</v>
          </cell>
          <cell r="J264" t="str">
            <v>RASGO EM CONTRAPISO PARA RAMAIS/ DISTRIBUIÇÃO COM DIÂMETROS MENORES OU IGUAIS A 40 MM. AF_05/2015</v>
          </cell>
          <cell r="K264">
            <v>0</v>
          </cell>
        </row>
        <row r="265">
          <cell r="B265">
            <v>90468</v>
          </cell>
          <cell r="C265" t="str">
            <v>CHUMBAMENTO LINEAR EM CONTRAPISO PARA RAMAIS/DISTRIBUIÇÃO COM DIÂMETROS MENORES OU IGUAIS A 40 MM. AF_05/2015</v>
          </cell>
          <cell r="D265" t="str">
            <v>M</v>
          </cell>
          <cell r="E265">
            <v>1</v>
          </cell>
          <cell r="F265">
            <v>4</v>
          </cell>
          <cell r="G265">
            <v>4</v>
          </cell>
          <cell r="H265">
            <v>4.37</v>
          </cell>
          <cell r="I265">
            <v>4.37</v>
          </cell>
          <cell r="J265" t="str">
            <v>CHUMBAMENTO LINEAR EM CONTRAPISO PARA RAMAIS/DISTRIBUIÇÃO COM DIÂMETROS MENORES OU IGUAIS A 40 MM. AF_05/2015</v>
          </cell>
          <cell r="K265">
            <v>0</v>
          </cell>
        </row>
        <row r="266">
          <cell r="B266">
            <v>2679</v>
          </cell>
          <cell r="C266" t="str">
            <v>ELETRODUTO DE PVC RIGIDO SOLDAVEL, CLASSE B, DE 32 MM</v>
          </cell>
          <cell r="D266" t="str">
            <v>M</v>
          </cell>
          <cell r="E266">
            <v>1.0169999999999999</v>
          </cell>
          <cell r="F266">
            <v>2.4300000000000002</v>
          </cell>
          <cell r="G266">
            <v>2.4713099999999999</v>
          </cell>
          <cell r="H266">
            <v>2.4300000000000002</v>
          </cell>
          <cell r="I266">
            <v>2.4713099999999999</v>
          </cell>
          <cell r="J266" t="str">
            <v>ELETRODUTO DE PVC RIGIDO SOLDAVEL, CLASSE B, DE 32 MM</v>
          </cell>
          <cell r="K266">
            <v>0</v>
          </cell>
        </row>
        <row r="267">
          <cell r="B267">
            <v>88264</v>
          </cell>
          <cell r="C267" t="str">
            <v>ELETRICISTA COM ENCARGOS COMPLEMENTARES</v>
          </cell>
          <cell r="D267" t="str">
            <v>H</v>
          </cell>
          <cell r="E267">
            <v>0.17</v>
          </cell>
          <cell r="F267">
            <v>17.75</v>
          </cell>
          <cell r="G267">
            <v>3.0175000000000001</v>
          </cell>
          <cell r="H267">
            <v>20.010000000000002</v>
          </cell>
          <cell r="I267">
            <v>3.4017000000000004</v>
          </cell>
          <cell r="J267" t="str">
            <v>ELETRICISTA COM ENCARGOS COMPLEMENTARES</v>
          </cell>
          <cell r="K267">
            <v>0</v>
          </cell>
        </row>
        <row r="268">
          <cell r="B268">
            <v>88247</v>
          </cell>
          <cell r="C268" t="str">
            <v>AUXILIAR DE ELETRICISTA COM ENCARGOS COMPLEMENTARES</v>
          </cell>
          <cell r="D268" t="str">
            <v>H</v>
          </cell>
          <cell r="E268">
            <v>0.17</v>
          </cell>
          <cell r="F268">
            <v>13.59</v>
          </cell>
          <cell r="G268">
            <v>2.3103000000000002</v>
          </cell>
          <cell r="H268">
            <v>15.18</v>
          </cell>
          <cell r="I268">
            <v>2.5806</v>
          </cell>
          <cell r="J268" t="str">
            <v>AUXILIAR DE ELETRICISTA COM ENCARGOS COMPLEMENTARES</v>
          </cell>
          <cell r="K268">
            <v>0</v>
          </cell>
        </row>
        <row r="269">
          <cell r="B269">
            <v>0</v>
          </cell>
          <cell r="C269">
            <v>0</v>
          </cell>
          <cell r="D269" t="str">
            <v>SUBTOTAL (R$)</v>
          </cell>
          <cell r="E269">
            <v>0</v>
          </cell>
          <cell r="F269" t="str">
            <v>DESONERADO</v>
          </cell>
          <cell r="G269">
            <v>28.41</v>
          </cell>
          <cell r="H269" t="str">
            <v>ONERADO</v>
          </cell>
          <cell r="I269">
            <v>31.42</v>
          </cell>
          <cell r="J269">
            <v>0</v>
          </cell>
          <cell r="K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B271" t="str">
            <v>SINAPI-C 91871 COM MODIFICAÇÕES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B272" t="str">
            <v>CP-A03E</v>
          </cell>
          <cell r="C272" t="str">
            <v xml:space="preserve">D I S C R I M I N A Ç Ã O </v>
          </cell>
          <cell r="D272" t="str">
            <v>UNIDADE:</v>
          </cell>
          <cell r="E272" t="str">
            <v>M</v>
          </cell>
          <cell r="F272" t="str">
            <v>CUSTO DESONERADO (RS)</v>
          </cell>
          <cell r="G272">
            <v>0</v>
          </cell>
          <cell r="H272" t="str">
            <v>CUSTO SEM DESONERAÇÃO (RS)</v>
          </cell>
          <cell r="I272">
            <v>0</v>
          </cell>
          <cell r="J272">
            <v>21.89</v>
          </cell>
          <cell r="K272">
            <v>24.08</v>
          </cell>
          <cell r="L272" t="str">
            <v>ELETRODUTO RÍGIDO PVC DE 1 1/4'' (40MM) EMBUTIDO EM PAREDE, INCLUINDO RASGO. FORNECIMENTO E INSTALAÇÃO</v>
          </cell>
        </row>
        <row r="273">
          <cell r="B273" t="str">
            <v>CÓDIGO</v>
          </cell>
          <cell r="C273" t="str">
            <v>ELETRODUTO RÍGIDO PVC DE 1 1/4'' (40MM) EMBUTIDO EM PAREDE, INCLUINDO RASGO. FORNECIMENTO E INSTALAÇÃO</v>
          </cell>
          <cell r="D273" t="str">
            <v>UND</v>
          </cell>
          <cell r="E273" t="str">
            <v>QUANTIDADE</v>
          </cell>
          <cell r="F273" t="str">
            <v>UNITÁRIO</v>
          </cell>
          <cell r="G273" t="str">
            <v>TOTAL</v>
          </cell>
          <cell r="H273" t="str">
            <v>UNITÁRIO</v>
          </cell>
          <cell r="I273" t="str">
            <v>TOTAL</v>
          </cell>
          <cell r="K273">
            <v>0</v>
          </cell>
        </row>
        <row r="274">
          <cell r="B274">
            <v>90447</v>
          </cell>
          <cell r="C274" t="str">
            <v>RASGO EM ALVENARIA PARA ELETRODUTOS COM DIAMETROS MENORES OU IGUAIS A 40 MM. AF_05/2015</v>
          </cell>
          <cell r="D274" t="str">
            <v>M</v>
          </cell>
          <cell r="E274">
            <v>1</v>
          </cell>
          <cell r="F274">
            <v>4.29</v>
          </cell>
          <cell r="G274">
            <v>4.29</v>
          </cell>
          <cell r="H274">
            <v>4.83</v>
          </cell>
          <cell r="I274">
            <v>4.83</v>
          </cell>
          <cell r="J274" t="str">
            <v>RASGO EM ALVENARIA PARA ELETRODUTOS COM DIAMETROS MENORES OU IGUAIS A 40 MM. AF_05/2015</v>
          </cell>
          <cell r="K274">
            <v>0</v>
          </cell>
        </row>
        <row r="275">
          <cell r="B275">
            <v>90466</v>
          </cell>
          <cell r="C275" t="str">
            <v>CHUMBAMENTO LINEAR EM ALVENARIA PARA RAMAIS/DISTRIBUIÇÃO COM DIÂMETROS MENORES OU IGUAIS A 40 MM. AF_05/2015</v>
          </cell>
          <cell r="D275" t="str">
            <v>M</v>
          </cell>
          <cell r="E275">
            <v>1</v>
          </cell>
          <cell r="F275">
            <v>8.82</v>
          </cell>
          <cell r="G275">
            <v>8.82</v>
          </cell>
          <cell r="H275">
            <v>9.82</v>
          </cell>
          <cell r="I275">
            <v>9.82</v>
          </cell>
          <cell r="J275" t="str">
            <v>CHUMBAMENTO LINEAR EM ALVENARIA PARA RAMAIS/DISTRIBUIÇÃO COM DIÂMETROS MENORES OU IGUAIS A 40 MM. AF_05/2015</v>
          </cell>
          <cell r="K275">
            <v>0</v>
          </cell>
        </row>
        <row r="276">
          <cell r="B276">
            <v>12070</v>
          </cell>
          <cell r="C276" t="str">
            <v>ELETRODUTO DE PVC RIGIDO SOLDAVEL, CLASSE B, DE 40 MM</v>
          </cell>
          <cell r="D276" t="str">
            <v>M</v>
          </cell>
          <cell r="E276">
            <v>1.0169999999999999</v>
          </cell>
          <cell r="F276">
            <v>3.39</v>
          </cell>
          <cell r="G276">
            <v>3.4476299999999998</v>
          </cell>
          <cell r="H276">
            <v>3.39</v>
          </cell>
          <cell r="I276">
            <v>3.4476299999999998</v>
          </cell>
          <cell r="J276" t="str">
            <v>ELETRODUTO DE PVC RIGIDO SOLDAVEL, CLASSE B, DE 40 MM</v>
          </cell>
          <cell r="K276">
            <v>0</v>
          </cell>
        </row>
        <row r="277">
          <cell r="B277">
            <v>88264</v>
          </cell>
          <cell r="C277" t="str">
            <v>ELETRICISTA COM ENCARGOS COMPLEMENTARES</v>
          </cell>
          <cell r="D277" t="str">
            <v>H</v>
          </cell>
          <cell r="E277">
            <v>0.17</v>
          </cell>
          <cell r="F277">
            <v>17.75</v>
          </cell>
          <cell r="G277">
            <v>3.0175000000000001</v>
          </cell>
          <cell r="H277">
            <v>20.010000000000002</v>
          </cell>
          <cell r="I277">
            <v>3.4017000000000004</v>
          </cell>
          <cell r="J277" t="str">
            <v>ELETRICISTA COM ENCARGOS COMPLEMENTARES</v>
          </cell>
          <cell r="K277">
            <v>0</v>
          </cell>
        </row>
        <row r="278">
          <cell r="B278">
            <v>88247</v>
          </cell>
          <cell r="C278" t="str">
            <v>AUXILIAR DE ELETRICISTA COM ENCARGOS COMPLEMENTARES</v>
          </cell>
          <cell r="D278" t="str">
            <v>H</v>
          </cell>
          <cell r="E278">
            <v>0.17</v>
          </cell>
          <cell r="F278">
            <v>13.59</v>
          </cell>
          <cell r="G278">
            <v>2.3103000000000002</v>
          </cell>
          <cell r="H278">
            <v>15.18</v>
          </cell>
          <cell r="I278">
            <v>2.5806</v>
          </cell>
          <cell r="J278" t="str">
            <v>AUXILIAR DE ELETRICISTA COM ENCARGOS COMPLEMENTARES</v>
          </cell>
          <cell r="K278">
            <v>0</v>
          </cell>
        </row>
        <row r="279">
          <cell r="B279">
            <v>0</v>
          </cell>
          <cell r="C279">
            <v>0</v>
          </cell>
          <cell r="D279" t="str">
            <v>SUBTOTAL (R$)</v>
          </cell>
          <cell r="E279">
            <v>0</v>
          </cell>
          <cell r="F279" t="str">
            <v>DESONERADO</v>
          </cell>
          <cell r="G279">
            <v>21.89</v>
          </cell>
          <cell r="H279" t="str">
            <v>ONERADO</v>
          </cell>
          <cell r="I279">
            <v>24.08</v>
          </cell>
          <cell r="J279">
            <v>0</v>
          </cell>
          <cell r="K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B281" t="str">
            <v>SINAPI-C 91871 COM MODIFICAÇÕES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B282" t="str">
            <v>CP-A04E</v>
          </cell>
          <cell r="C282" t="str">
            <v xml:space="preserve">D I S C R I M I N A Ç Ã O </v>
          </cell>
          <cell r="D282" t="str">
            <v>UNIDADE:</v>
          </cell>
          <cell r="E282" t="str">
            <v>M</v>
          </cell>
          <cell r="F282" t="str">
            <v>CUSTO DESONERADO (RS)</v>
          </cell>
          <cell r="G282">
            <v>0</v>
          </cell>
          <cell r="H282" t="str">
            <v>CUSTO SEM DESONERAÇÃO (RS)</v>
          </cell>
          <cell r="I282">
            <v>0</v>
          </cell>
          <cell r="J282">
            <v>29.39</v>
          </cell>
          <cell r="K282">
            <v>32.4</v>
          </cell>
          <cell r="L282" t="str">
            <v>ELETRODUTO RÍGIDO PVC DE 1 1/4'' (40MM) EMBUTIDO NO PISO, INCLUINDO RASGO. FORNECIMENTO E INSTALAÇÃO</v>
          </cell>
        </row>
        <row r="283">
          <cell r="B283" t="str">
            <v>CÓDIGO</v>
          </cell>
          <cell r="C283" t="str">
            <v>ELETRODUTO RÍGIDO PVC DE 1 1/4'' (40MM) EMBUTIDO NO PISO, INCLUINDO RASGO. FORNECIMENTO E INSTALAÇÃO</v>
          </cell>
          <cell r="D283" t="str">
            <v>UND</v>
          </cell>
          <cell r="E283" t="str">
            <v>QUANTIDADE</v>
          </cell>
          <cell r="F283" t="str">
            <v>UNITÁRIO</v>
          </cell>
          <cell r="G283" t="str">
            <v>TOTAL</v>
          </cell>
          <cell r="H283" t="str">
            <v>UNITÁRIO</v>
          </cell>
          <cell r="I283" t="str">
            <v>TOTAL</v>
          </cell>
          <cell r="K283">
            <v>0</v>
          </cell>
        </row>
        <row r="284">
          <cell r="B284">
            <v>90444</v>
          </cell>
          <cell r="C284" t="str">
            <v>RASGO EM CONTRAPISO PARA RAMAIS/ DISTRIBUIÇÃO COM DIÂMETROS MENORES OU IGUAIS A 40 MM. AF_05/2015</v>
          </cell>
          <cell r="D284" t="str">
            <v>M</v>
          </cell>
          <cell r="E284">
            <v>1</v>
          </cell>
          <cell r="F284">
            <v>16.61</v>
          </cell>
          <cell r="G284">
            <v>16.61</v>
          </cell>
          <cell r="H284">
            <v>18.600000000000001</v>
          </cell>
          <cell r="I284">
            <v>18.600000000000001</v>
          </cell>
          <cell r="J284" t="str">
            <v>RASGO EM CONTRAPISO PARA RAMAIS/ DISTRIBUIÇÃO COM DIÂMETROS MENORES OU IGUAIS A 40 MM. AF_05/2015</v>
          </cell>
          <cell r="K284">
            <v>0</v>
          </cell>
        </row>
        <row r="285">
          <cell r="B285">
            <v>90468</v>
          </cell>
          <cell r="C285" t="str">
            <v>CHUMBAMENTO LINEAR EM CONTRAPISO PARA RAMAIS/DISTRIBUIÇÃO COM DIÂMETROS MENORES OU IGUAIS A 40 MM. AF_05/2015</v>
          </cell>
          <cell r="D285" t="str">
            <v>M</v>
          </cell>
          <cell r="E285">
            <v>1</v>
          </cell>
          <cell r="F285">
            <v>4</v>
          </cell>
          <cell r="G285">
            <v>4</v>
          </cell>
          <cell r="H285">
            <v>4.37</v>
          </cell>
          <cell r="I285">
            <v>4.37</v>
          </cell>
          <cell r="J285" t="str">
            <v>CHUMBAMENTO LINEAR EM CONTRAPISO PARA RAMAIS/DISTRIBUIÇÃO COM DIÂMETROS MENORES OU IGUAIS A 40 MM. AF_05/2015</v>
          </cell>
          <cell r="K285">
            <v>0</v>
          </cell>
        </row>
        <row r="286">
          <cell r="B286">
            <v>12070</v>
          </cell>
          <cell r="C286" t="str">
            <v>ELETRODUTO DE PVC RIGIDO SOLDAVEL, CLASSE B, DE 40 MM</v>
          </cell>
          <cell r="D286" t="str">
            <v>M</v>
          </cell>
          <cell r="E286">
            <v>1.0169999999999999</v>
          </cell>
          <cell r="F286">
            <v>3.39</v>
          </cell>
          <cell r="G286">
            <v>3.4476299999999998</v>
          </cell>
          <cell r="H286">
            <v>3.39</v>
          </cell>
          <cell r="I286">
            <v>3.4476299999999998</v>
          </cell>
          <cell r="J286" t="str">
            <v>ELETRODUTO DE PVC RIGIDO SOLDAVEL, CLASSE B, DE 40 MM</v>
          </cell>
          <cell r="K286">
            <v>0</v>
          </cell>
        </row>
        <row r="287">
          <cell r="B287">
            <v>88264</v>
          </cell>
          <cell r="C287" t="str">
            <v>ELETRICISTA COM ENCARGOS COMPLEMENTARES</v>
          </cell>
          <cell r="D287" t="str">
            <v>H</v>
          </cell>
          <cell r="E287">
            <v>0.17</v>
          </cell>
          <cell r="F287">
            <v>17.75</v>
          </cell>
          <cell r="G287">
            <v>3.0175000000000001</v>
          </cell>
          <cell r="H287">
            <v>20.010000000000002</v>
          </cell>
          <cell r="I287">
            <v>3.4017000000000004</v>
          </cell>
          <cell r="J287" t="str">
            <v>ELETRICISTA COM ENCARGOS COMPLEMENTARES</v>
          </cell>
          <cell r="K287">
            <v>0</v>
          </cell>
        </row>
        <row r="288">
          <cell r="B288">
            <v>88247</v>
          </cell>
          <cell r="C288" t="str">
            <v>AUXILIAR DE ELETRICISTA COM ENCARGOS COMPLEMENTARES</v>
          </cell>
          <cell r="D288" t="str">
            <v>H</v>
          </cell>
          <cell r="E288">
            <v>0.17</v>
          </cell>
          <cell r="F288">
            <v>13.59</v>
          </cell>
          <cell r="G288">
            <v>2.3103000000000002</v>
          </cell>
          <cell r="H288">
            <v>15.18</v>
          </cell>
          <cell r="I288">
            <v>2.5806</v>
          </cell>
          <cell r="J288" t="str">
            <v>AUXILIAR DE ELETRICISTA COM ENCARGOS COMPLEMENTARES</v>
          </cell>
          <cell r="K288">
            <v>0</v>
          </cell>
        </row>
        <row r="289">
          <cell r="B289">
            <v>0</v>
          </cell>
          <cell r="C289">
            <v>0</v>
          </cell>
          <cell r="D289" t="str">
            <v>SUBTOTAL (R$)</v>
          </cell>
          <cell r="E289">
            <v>0</v>
          </cell>
          <cell r="F289" t="str">
            <v>DESONERADO</v>
          </cell>
          <cell r="G289">
            <v>29.39</v>
          </cell>
          <cell r="H289" t="str">
            <v>ONERADO</v>
          </cell>
          <cell r="I289">
            <v>32.4</v>
          </cell>
          <cell r="J289">
            <v>0</v>
          </cell>
          <cell r="K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B291" t="str">
            <v>02.INEL.ELE1.016/01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B292" t="str">
            <v>CP-A05E</v>
          </cell>
          <cell r="C292" t="str">
            <v xml:space="preserve">D I S C R I M I N A Ç Ã O </v>
          </cell>
          <cell r="D292" t="str">
            <v>UNIDADE:</v>
          </cell>
          <cell r="E292" t="str">
            <v>M</v>
          </cell>
          <cell r="F292" t="str">
            <v>CUSTO DESONERADO (RS)</v>
          </cell>
          <cell r="G292">
            <v>0</v>
          </cell>
          <cell r="H292" t="str">
            <v>CUSTO SEM DESONERAÇÃO (RS)</v>
          </cell>
          <cell r="I292">
            <v>0</v>
          </cell>
          <cell r="J292">
            <v>8.1</v>
          </cell>
          <cell r="K292">
            <v>8.77</v>
          </cell>
          <cell r="L292" t="str">
            <v>ELETRODUTO RÍGIDO PVC DE 3/4'', APARENTE, FIXADO POR ABRAÇADEIRAS METÁLICAS TIPO D. FORNECIMENTO E INSTALAÇÃO</v>
          </cell>
        </row>
        <row r="293">
          <cell r="B293" t="str">
            <v>CÓDIGO</v>
          </cell>
          <cell r="C293" t="str">
            <v>ELETRODUTO RÍGIDO PVC DE 3/4'', APARENTE, FIXADO POR ABRAÇADEIRAS METÁLICAS TIPO D. FORNECIMENTO E INSTALAÇÃO</v>
          </cell>
          <cell r="D293" t="str">
            <v>UND</v>
          </cell>
          <cell r="E293" t="str">
            <v>QUANTIDADE</v>
          </cell>
          <cell r="F293" t="str">
            <v>UNITÁRIO</v>
          </cell>
          <cell r="G293" t="str">
            <v>TOTAL</v>
          </cell>
          <cell r="H293" t="str">
            <v>UNITÁRIO</v>
          </cell>
          <cell r="I293" t="str">
            <v>TOTAL</v>
          </cell>
          <cell r="K293">
            <v>0</v>
          </cell>
        </row>
        <row r="294">
          <cell r="B294">
            <v>91170</v>
          </cell>
          <cell r="C294" t="str">
            <v>FIXAÇÃO DE TUBOS HORIZONTAIS DE PVC, CPVC OU COBRE DIÂMETROS MENORES OU IGUAIS A 40 MM OU ELETROCALHAS ATÉ 150MM DE LARGURA, COM ABRAÇADEIRA METÁLICA RÍGIDA TIPO D 1/2, FIXADA EM PERFILADO EM LAJE. AF_05/2015</v>
          </cell>
          <cell r="D294" t="str">
            <v>M</v>
          </cell>
          <cell r="E294">
            <v>1</v>
          </cell>
          <cell r="F294">
            <v>2.29</v>
          </cell>
          <cell r="G294">
            <v>2.29</v>
          </cell>
          <cell r="H294">
            <v>2.4500000000000002</v>
          </cell>
          <cell r="I294">
            <v>2.4500000000000002</v>
          </cell>
          <cell r="J294" t="str">
            <v>FIXAÇÃO DE TUBOS HORIZONTAIS DE PVC, CPVC OU COBRE DIÂMETROS MENORES OU IGUAIS A 40 MM OU ELETROCALHAS ATÉ 150MM DE LARGURA, COM ABRAÇADEIRA METÁLICA RÍGIDA TIPO D 1/2, FIXADA EM PERFILADO EM LAJE. AF_05/2015</v>
          </cell>
          <cell r="K294">
            <v>0</v>
          </cell>
        </row>
        <row r="295">
          <cell r="B295">
            <v>2678</v>
          </cell>
          <cell r="C295" t="str">
            <v>ELETRODUTO DE PVC RIGIDO SOLDAVEL, CLASSE B, DE 25 MM</v>
          </cell>
          <cell r="D295" t="str">
            <v>M</v>
          </cell>
          <cell r="E295">
            <v>1.0169999999999999</v>
          </cell>
          <cell r="F295">
            <v>1.58</v>
          </cell>
          <cell r="G295">
            <v>1.60686</v>
          </cell>
          <cell r="H295">
            <v>1.58</v>
          </cell>
          <cell r="I295">
            <v>1.60686</v>
          </cell>
          <cell r="J295" t="str">
            <v>ELETRODUTO DE PVC RIGIDO SOLDAVEL, CLASSE B, DE 25 MM</v>
          </cell>
          <cell r="K295">
            <v>0</v>
          </cell>
        </row>
        <row r="296">
          <cell r="B296">
            <v>88264</v>
          </cell>
          <cell r="C296" t="str">
            <v>ELETRICISTA COM ENCARGOS COMPLEMENTARES</v>
          </cell>
          <cell r="D296" t="str">
            <v>H</v>
          </cell>
          <cell r="E296">
            <v>0.13400000000000001</v>
          </cell>
          <cell r="F296">
            <v>17.75</v>
          </cell>
          <cell r="G296">
            <v>2.3785000000000003</v>
          </cell>
          <cell r="H296">
            <v>20.010000000000002</v>
          </cell>
          <cell r="I296">
            <v>2.6813400000000005</v>
          </cell>
          <cell r="J296" t="str">
            <v>ELETRICISTA COM ENCARGOS COMPLEMENTARES</v>
          </cell>
          <cell r="K296">
            <v>0</v>
          </cell>
        </row>
        <row r="297">
          <cell r="B297">
            <v>88247</v>
          </cell>
          <cell r="C297" t="str">
            <v>AUXILIAR DE ELETRICISTA COM ENCARGOS COMPLEMENTARES</v>
          </cell>
          <cell r="D297" t="str">
            <v>H</v>
          </cell>
          <cell r="E297">
            <v>0.13400000000000001</v>
          </cell>
          <cell r="F297">
            <v>13.59</v>
          </cell>
          <cell r="G297">
            <v>1.8210600000000001</v>
          </cell>
          <cell r="H297">
            <v>15.18</v>
          </cell>
          <cell r="I297">
            <v>2.0341200000000002</v>
          </cell>
          <cell r="J297" t="str">
            <v>AUXILIAR DE ELETRICISTA COM ENCARGOS COMPLEMENTARES</v>
          </cell>
          <cell r="K297">
            <v>0</v>
          </cell>
        </row>
        <row r="298">
          <cell r="B298">
            <v>0</v>
          </cell>
          <cell r="C298">
            <v>0</v>
          </cell>
          <cell r="D298" t="str">
            <v>SUBTOTAL (R$)</v>
          </cell>
          <cell r="E298">
            <v>0</v>
          </cell>
          <cell r="F298" t="str">
            <v>DESONERADO</v>
          </cell>
          <cell r="G298">
            <v>8.1</v>
          </cell>
          <cell r="H298" t="str">
            <v>ONERADO</v>
          </cell>
          <cell r="I298">
            <v>8.77</v>
          </cell>
          <cell r="J298">
            <v>0</v>
          </cell>
          <cell r="K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B300" t="str">
            <v>SINAPI-C 91871 COM MODIFICAÇÕES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B301" t="str">
            <v>CP-A06E</v>
          </cell>
          <cell r="C301" t="str">
            <v xml:space="preserve">D I S C R I M I N A Ç Ã O </v>
          </cell>
          <cell r="D301" t="str">
            <v>UNIDADE:</v>
          </cell>
          <cell r="E301" t="str">
            <v>M</v>
          </cell>
          <cell r="F301" t="str">
            <v>CUSTO DESONERADO (RS)</v>
          </cell>
          <cell r="G301">
            <v>0</v>
          </cell>
          <cell r="H301" t="str">
            <v>CUSTO SEM DESONERAÇÃO (RS)</v>
          </cell>
          <cell r="I301">
            <v>0</v>
          </cell>
          <cell r="J301">
            <v>20.04</v>
          </cell>
          <cell r="K301">
            <v>22.24</v>
          </cell>
          <cell r="L301" t="str">
            <v>ELETRODUTO RÍGIDO PVC DE 3/4'' (25MM) EMBUTIDO EM PAREDE, INCLUINDO RASGO. FORNECIMENTO E INSTALAÇÃO</v>
          </cell>
        </row>
        <row r="302">
          <cell r="B302" t="str">
            <v>CÓDIGO</v>
          </cell>
          <cell r="C302" t="str">
            <v>ELETRODUTO RÍGIDO PVC DE 3/4'' (25MM) EMBUTIDO EM PAREDE, INCLUINDO RASGO. FORNECIMENTO E INSTALAÇÃO</v>
          </cell>
          <cell r="D302" t="str">
            <v>UND</v>
          </cell>
          <cell r="E302" t="str">
            <v>QUANTIDADE</v>
          </cell>
          <cell r="F302" t="str">
            <v>UNITÁRIO</v>
          </cell>
          <cell r="G302" t="str">
            <v>TOTAL</v>
          </cell>
          <cell r="H302" t="str">
            <v>UNITÁRIO</v>
          </cell>
          <cell r="I302" t="str">
            <v>TOTAL</v>
          </cell>
          <cell r="K302">
            <v>0</v>
          </cell>
        </row>
        <row r="303">
          <cell r="B303">
            <v>90447</v>
          </cell>
          <cell r="C303" t="str">
            <v>RASGO EM ALVENARIA PARA ELETRODUTOS COM DIAMETROS MENORES OU IGUAIS A 40 MM. AF_05/2015</v>
          </cell>
          <cell r="D303" t="str">
            <v>M</v>
          </cell>
          <cell r="E303">
            <v>1</v>
          </cell>
          <cell r="F303">
            <v>4.29</v>
          </cell>
          <cell r="G303">
            <v>4.29</v>
          </cell>
          <cell r="H303">
            <v>4.83</v>
          </cell>
          <cell r="I303">
            <v>4.83</v>
          </cell>
          <cell r="J303" t="str">
            <v>RASGO EM ALVENARIA PARA ELETRODUTOS COM DIAMETROS MENORES OU IGUAIS A 40 MM. AF_05/2015</v>
          </cell>
          <cell r="K303">
            <v>0</v>
          </cell>
        </row>
        <row r="304">
          <cell r="B304">
            <v>90466</v>
          </cell>
          <cell r="C304" t="str">
            <v>CHUMBAMENTO LINEAR EM ALVENARIA PARA RAMAIS/DISTRIBUIÇÃO COM DIÂMETROS MENORES OU IGUAIS A 40 MM. AF_05/2015</v>
          </cell>
          <cell r="D304" t="str">
            <v>M</v>
          </cell>
          <cell r="E304">
            <v>1</v>
          </cell>
          <cell r="F304">
            <v>8.82</v>
          </cell>
          <cell r="G304">
            <v>8.82</v>
          </cell>
          <cell r="H304">
            <v>9.82</v>
          </cell>
          <cell r="I304">
            <v>9.82</v>
          </cell>
          <cell r="J304" t="str">
            <v>CHUMBAMENTO LINEAR EM ALVENARIA PARA RAMAIS/DISTRIBUIÇÃO COM DIÂMETROS MENORES OU IGUAIS A 40 MM. AF_05/2015</v>
          </cell>
          <cell r="K304">
            <v>0</v>
          </cell>
        </row>
        <row r="305">
          <cell r="B305">
            <v>2678</v>
          </cell>
          <cell r="C305" t="str">
            <v>ELETRODUTO DE PVC RIGIDO SOLDAVEL, CLASSE B, DE 25 MM</v>
          </cell>
          <cell r="D305" t="str">
            <v>M</v>
          </cell>
          <cell r="E305">
            <v>1.0169999999999999</v>
          </cell>
          <cell r="F305">
            <v>1.58</v>
          </cell>
          <cell r="G305">
            <v>1.60686</v>
          </cell>
          <cell r="H305">
            <v>1.58</v>
          </cell>
          <cell r="I305">
            <v>1.60686</v>
          </cell>
          <cell r="J305" t="str">
            <v>ELETRODUTO DE PVC RIGIDO SOLDAVEL, CLASSE B, DE 25 MM</v>
          </cell>
          <cell r="K305">
            <v>0</v>
          </cell>
        </row>
        <row r="306">
          <cell r="B306">
            <v>88264</v>
          </cell>
          <cell r="C306" t="str">
            <v>ELETRICISTA COM ENCARGOS COMPLEMENTARES</v>
          </cell>
          <cell r="D306" t="str">
            <v>H</v>
          </cell>
          <cell r="E306">
            <v>0.17</v>
          </cell>
          <cell r="F306">
            <v>17.75</v>
          </cell>
          <cell r="G306">
            <v>3.0175000000000001</v>
          </cell>
          <cell r="H306">
            <v>20.010000000000002</v>
          </cell>
          <cell r="I306">
            <v>3.4017000000000004</v>
          </cell>
          <cell r="J306" t="str">
            <v>ELETRICISTA COM ENCARGOS COMPLEMENTARES</v>
          </cell>
          <cell r="K306">
            <v>0</v>
          </cell>
        </row>
        <row r="307">
          <cell r="B307">
            <v>88247</v>
          </cell>
          <cell r="C307" t="str">
            <v>AUXILIAR DE ELETRICISTA COM ENCARGOS COMPLEMENTARES</v>
          </cell>
          <cell r="D307" t="str">
            <v>H</v>
          </cell>
          <cell r="E307">
            <v>0.17</v>
          </cell>
          <cell r="F307">
            <v>13.59</v>
          </cell>
          <cell r="G307">
            <v>2.3103000000000002</v>
          </cell>
          <cell r="H307">
            <v>15.18</v>
          </cell>
          <cell r="I307">
            <v>2.5806</v>
          </cell>
          <cell r="J307" t="str">
            <v>AUXILIAR DE ELETRICISTA COM ENCARGOS COMPLEMENTARES</v>
          </cell>
          <cell r="K307">
            <v>0</v>
          </cell>
        </row>
        <row r="308">
          <cell r="B308">
            <v>0</v>
          </cell>
          <cell r="C308">
            <v>0</v>
          </cell>
          <cell r="D308" t="str">
            <v>SUBTOTAL (R$)</v>
          </cell>
          <cell r="E308">
            <v>0</v>
          </cell>
          <cell r="F308" t="str">
            <v>DESONERADO</v>
          </cell>
          <cell r="G308">
            <v>20.04</v>
          </cell>
          <cell r="H308" t="str">
            <v>ONERADO</v>
          </cell>
          <cell r="I308">
            <v>22.24</v>
          </cell>
          <cell r="J308">
            <v>0</v>
          </cell>
          <cell r="K308">
            <v>0</v>
          </cell>
        </row>
        <row r="309">
          <cell r="D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0">
          <cell r="B310" t="str">
            <v>COMPOSIÇÃO PRÓPRIA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1">
          <cell r="B311" t="str">
            <v>CP-A07E</v>
          </cell>
          <cell r="C311" t="str">
            <v xml:space="preserve">D I S C R I M I N A Ç Ã O </v>
          </cell>
          <cell r="D311" t="str">
            <v>UNIDADE:</v>
          </cell>
          <cell r="E311" t="str">
            <v>M</v>
          </cell>
          <cell r="F311" t="str">
            <v>CUSTO DESONERADO (RS)</v>
          </cell>
          <cell r="G311">
            <v>0</v>
          </cell>
          <cell r="H311" t="str">
            <v>CUSTO SEM DESONERAÇÃO (RS)</v>
          </cell>
          <cell r="I311">
            <v>0</v>
          </cell>
          <cell r="J311">
            <v>33.51</v>
          </cell>
          <cell r="K311">
            <v>36.729999999999997</v>
          </cell>
          <cell r="L311" t="str">
            <v>ELETRODUTO RÍGIDO PVC DE 1 1/2'' (50MM) EMBUTIDO EM PAREDE, INCLUINDO RASGO E CHUMBAMENTO. FORNECIMENTO E INSTALAÇÃO</v>
          </cell>
          <cell r="M311">
            <v>0</v>
          </cell>
        </row>
        <row r="312">
          <cell r="B312" t="str">
            <v>CÓDIGO</v>
          </cell>
          <cell r="C312" t="str">
            <v>ELETRODUTO RÍGIDO PVC DE 1 1/2'' (50MM) EMBUTIDO EM PAREDE, INCLUINDO RASGO E CHUMBAMENTO. FORNECIMENTO E INSTALAÇÃO</v>
          </cell>
          <cell r="D312" t="str">
            <v>UND</v>
          </cell>
          <cell r="E312" t="str">
            <v>QUANTIDADE</v>
          </cell>
          <cell r="F312" t="str">
            <v>UNITÁRIO</v>
          </cell>
          <cell r="G312" t="str">
            <v>TOTAL</v>
          </cell>
          <cell r="H312" t="str">
            <v>UNITÁRIO</v>
          </cell>
          <cell r="I312" t="str">
            <v>TOTAL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B313">
            <v>91222</v>
          </cell>
          <cell r="C313" t="str">
            <v>RASGO EM ALVENARIA PARA RAMAIS/ DISTRIBUIÇÃO COM DIÂMETROS MAIORES QUE 40 MM E MENORES OU IGUAIS A 75 MM. AF_05/2015</v>
          </cell>
          <cell r="D313" t="str">
            <v>M</v>
          </cell>
          <cell r="E313">
            <v>1</v>
          </cell>
          <cell r="F313">
            <v>9.25</v>
          </cell>
          <cell r="G313">
            <v>9.25</v>
          </cell>
          <cell r="H313">
            <v>10.45</v>
          </cell>
          <cell r="I313">
            <v>10.45</v>
          </cell>
          <cell r="J313" t="str">
            <v>RASGO EM ALVENARIA PARA RAMAIS/ DISTRIBUIÇÃO COM DIÂMETROS MAIORES QUE 40 MM E MENORES OU IGUAIS A 75 MM. AF_05/2015</v>
          </cell>
          <cell r="K313">
            <v>0</v>
          </cell>
          <cell r="L313">
            <v>0</v>
          </cell>
          <cell r="M313">
            <v>0</v>
          </cell>
        </row>
        <row r="314">
          <cell r="B314">
            <v>90467</v>
          </cell>
          <cell r="C314" t="str">
            <v>CHUMBAMENTO LINEAR EM ALVENARIA PARA RAMAIS/DISTRIBUIÇÃO COM DIÂMETROS MAIORES QUE 40 MM E MENORES OU IGUAIS A 75 MM. AF_05/2015</v>
          </cell>
          <cell r="D314" t="str">
            <v>M</v>
          </cell>
          <cell r="E314">
            <v>1</v>
          </cell>
          <cell r="F314">
            <v>13.97</v>
          </cell>
          <cell r="G314">
            <v>13.97</v>
          </cell>
          <cell r="H314">
            <v>15.55</v>
          </cell>
          <cell r="I314">
            <v>15.55</v>
          </cell>
          <cell r="J314" t="str">
            <v>CHUMBAMENTO LINEAR EM ALVENARIA PARA RAMAIS/DISTRIBUIÇÃO COM DIÂMETROS MAIORES QUE 40 MM E MENORES OU IGUAIS A 75 MM. AF_05/2015</v>
          </cell>
          <cell r="K314">
            <v>0</v>
          </cell>
          <cell r="L314">
            <v>0</v>
          </cell>
          <cell r="M314">
            <v>0</v>
          </cell>
        </row>
        <row r="315">
          <cell r="B315">
            <v>93008</v>
          </cell>
          <cell r="C315" t="str">
            <v>ELETRODUTO RÍGIDO ROSCÁVEL, PVC, DN 50 MM (1 1/2") - FORNECIMENTO E INSTALAÇÃO. AF_12/2015</v>
          </cell>
          <cell r="D315" t="str">
            <v>M</v>
          </cell>
          <cell r="E315">
            <v>1</v>
          </cell>
          <cell r="F315">
            <v>10.29</v>
          </cell>
          <cell r="G315">
            <v>10.29</v>
          </cell>
          <cell r="H315">
            <v>10.73</v>
          </cell>
          <cell r="I315">
            <v>10.73</v>
          </cell>
          <cell r="J315" t="str">
            <v>ELETRODUTO RÍGIDO ROSCÁVEL, PVC, DN 50 MM (1 1/2") - FORNECIMENTO E INSTALAÇÃO. AF_12/2015</v>
          </cell>
          <cell r="K315">
            <v>0</v>
          </cell>
          <cell r="L315">
            <v>0</v>
          </cell>
          <cell r="M315">
            <v>0</v>
          </cell>
        </row>
        <row r="316">
          <cell r="D316" t="str">
            <v>SUBTOTAL (R$)</v>
          </cell>
          <cell r="E316">
            <v>0</v>
          </cell>
          <cell r="F316" t="str">
            <v>DESONERADO</v>
          </cell>
          <cell r="G316">
            <v>33.51</v>
          </cell>
          <cell r="H316" t="str">
            <v>ONERADO</v>
          </cell>
          <cell r="I316">
            <v>36.729999999999997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B318" t="str">
            <v>COMPOSIÇÃO PRÓPRIA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B319" t="str">
            <v>CP-A08E</v>
          </cell>
          <cell r="C319" t="str">
            <v xml:space="preserve">D I S C R I M I N A Ç Ã O </v>
          </cell>
          <cell r="D319" t="str">
            <v>UNIDADE:</v>
          </cell>
          <cell r="E319" t="str">
            <v>M</v>
          </cell>
          <cell r="F319" t="str">
            <v>CUSTO DESONERADO (RS)</v>
          </cell>
          <cell r="G319">
            <v>0</v>
          </cell>
          <cell r="H319" t="str">
            <v>CUSTO SEM DESONERAÇÃO (RS)</v>
          </cell>
          <cell r="I319">
            <v>0</v>
          </cell>
          <cell r="J319">
            <v>34.450000000000003</v>
          </cell>
          <cell r="K319">
            <v>37.619999999999997</v>
          </cell>
          <cell r="L319" t="str">
            <v>ELETRODUTO RÍGIDO PVC DE 1 1/2'' (50MM) EMBUTIDO NO PISO, INCLUINDO RASGO E CHUMBAMENTO. FORNECIMENTO E INSTALAÇÃO</v>
          </cell>
          <cell r="M319">
            <v>0</v>
          </cell>
        </row>
        <row r="320">
          <cell r="B320" t="str">
            <v>CÓDIGO</v>
          </cell>
          <cell r="C320" t="str">
            <v>ELETRODUTO RÍGIDO PVC DE 1 1/2'' (50MM) EMBUTIDO NO PISO, INCLUINDO RASGO E CHUMBAMENTO. FORNECIMENTO E INSTALAÇÃO</v>
          </cell>
          <cell r="D320" t="str">
            <v>UND</v>
          </cell>
          <cell r="E320" t="str">
            <v>QUANTIDADE</v>
          </cell>
          <cell r="F320" t="str">
            <v>UNITÁRIO</v>
          </cell>
          <cell r="G320" t="str">
            <v>TOTAL</v>
          </cell>
          <cell r="H320" t="str">
            <v>UNITÁRIO</v>
          </cell>
          <cell r="I320" t="str">
            <v>TOTAL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B321">
            <v>90445</v>
          </cell>
          <cell r="C321" t="str">
            <v>RASGO EM CONTRAPISO PARA RAMAIS/ DISTRIBUIÇÃO COM DIÂMETROS MAIORES QUE 40 MM E MENORES OU IGUAIS A 75 MM. AF_05/2015</v>
          </cell>
          <cell r="D321" t="str">
            <v>M</v>
          </cell>
          <cell r="E321">
            <v>1</v>
          </cell>
          <cell r="F321">
            <v>17.73</v>
          </cell>
          <cell r="G321">
            <v>17.73</v>
          </cell>
          <cell r="H321">
            <v>19.86</v>
          </cell>
          <cell r="I321">
            <v>19.86</v>
          </cell>
          <cell r="J321" t="str">
            <v>RASGO EM CONTRAPISO PARA RAMAIS/ DISTRIBUIÇÃO COM DIÂMETROS MAIORES QUE 40 MM E MENORES OU IGUAIS A 75 MM. AF_05/2015</v>
          </cell>
          <cell r="K321">
            <v>0</v>
          </cell>
          <cell r="L321">
            <v>0</v>
          </cell>
          <cell r="M321">
            <v>0</v>
          </cell>
        </row>
        <row r="322">
          <cell r="B322">
            <v>90469</v>
          </cell>
          <cell r="C322" t="str">
            <v>CHUMBAMENTO LINEAR EM CONTRAPISO PARA RAMAIS/DISTRIBUIÇÃO COM DIÂMETROS MAIORES QUE 40 MM E MENORES OU IGUAIS A 75 MM. AF_05/2015</v>
          </cell>
          <cell r="D322" t="str">
            <v>M</v>
          </cell>
          <cell r="E322">
            <v>1</v>
          </cell>
          <cell r="F322">
            <v>6.43</v>
          </cell>
          <cell r="G322">
            <v>6.43</v>
          </cell>
          <cell r="H322">
            <v>7.03</v>
          </cell>
          <cell r="I322">
            <v>7.03</v>
          </cell>
          <cell r="J322" t="str">
            <v>CHUMBAMENTO LINEAR EM CONTRAPISO PARA RAMAIS/DISTRIBUIÇÃO COM DIÂMETROS MAIORES QUE 40 MM E MENORES OU IGUAIS A 75 MM. AF_05/2015</v>
          </cell>
          <cell r="K322">
            <v>0</v>
          </cell>
          <cell r="L322">
            <v>0</v>
          </cell>
          <cell r="M322">
            <v>0</v>
          </cell>
        </row>
        <row r="323">
          <cell r="B323">
            <v>93008</v>
          </cell>
          <cell r="C323" t="str">
            <v>ELETRODUTO RÍGIDO ROSCÁVEL, PVC, DN 50 MM (1 1/2") - FORNECIMENTO E INSTALAÇÃO. AF_12/2015</v>
          </cell>
          <cell r="D323" t="str">
            <v>M</v>
          </cell>
          <cell r="E323">
            <v>1</v>
          </cell>
          <cell r="F323">
            <v>10.29</v>
          </cell>
          <cell r="G323">
            <v>10.29</v>
          </cell>
          <cell r="H323">
            <v>10.73</v>
          </cell>
          <cell r="I323">
            <v>10.73</v>
          </cell>
          <cell r="J323" t="str">
            <v>ELETRODUTO RÍGIDO ROSCÁVEL, PVC, DN 50 MM (1 1/2") - FORNECIMENTO E INSTALAÇÃO. AF_12/2015</v>
          </cell>
          <cell r="K323">
            <v>0</v>
          </cell>
          <cell r="L323">
            <v>0</v>
          </cell>
          <cell r="M323">
            <v>0</v>
          </cell>
        </row>
        <row r="324">
          <cell r="D324" t="str">
            <v>SUBTOTAL (R$)</v>
          </cell>
          <cell r="E324">
            <v>0</v>
          </cell>
          <cell r="F324" t="str">
            <v>DESONERADO</v>
          </cell>
          <cell r="G324">
            <v>34.450000000000003</v>
          </cell>
          <cell r="H324" t="str">
            <v>ONERADO</v>
          </cell>
          <cell r="I324">
            <v>37.619999999999997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D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B326" t="str">
            <v>COMPOSIÇÃO PRÓPRIA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B327" t="str">
            <v>CP-A09E</v>
          </cell>
          <cell r="C327" t="str">
            <v xml:space="preserve">D I S C R I M I N A Ç Ã O </v>
          </cell>
          <cell r="D327" t="str">
            <v>UNIDADE:</v>
          </cell>
          <cell r="E327" t="str">
            <v>M</v>
          </cell>
          <cell r="F327" t="str">
            <v>CUSTO DESONERADO (RS)</v>
          </cell>
          <cell r="G327">
            <v>0</v>
          </cell>
          <cell r="H327" t="str">
            <v>CUSTO SEM DESONERAÇÃO (RS)</v>
          </cell>
          <cell r="I327">
            <v>0</v>
          </cell>
          <cell r="J327">
            <v>38.340000000000003</v>
          </cell>
          <cell r="K327">
            <v>41.62</v>
          </cell>
          <cell r="L327" t="str">
            <v>ELETRODUTO RÍGIDO PVC DE 2'' (60MM) EMBUTIDO EM PAREDE, INCLUINDO RASGO E CHUMBAMENTO. FORNECIMENTO E INSTALAÇÃO</v>
          </cell>
          <cell r="M327">
            <v>0</v>
          </cell>
        </row>
        <row r="328">
          <cell r="B328" t="str">
            <v>CÓDIGO</v>
          </cell>
          <cell r="C328" t="str">
            <v>ELETRODUTO RÍGIDO PVC DE 2'' (60MM) EMBUTIDO EM PAREDE, INCLUINDO RASGO E CHUMBAMENTO. FORNECIMENTO E INSTALAÇÃO</v>
          </cell>
          <cell r="D328" t="str">
            <v>UND</v>
          </cell>
          <cell r="E328" t="str">
            <v>QUANTIDADE</v>
          </cell>
          <cell r="F328" t="str">
            <v>UNITÁRIO</v>
          </cell>
          <cell r="G328" t="str">
            <v>TOTAL</v>
          </cell>
          <cell r="H328" t="str">
            <v>UNITÁRIO</v>
          </cell>
          <cell r="I328" t="str">
            <v>TOTAL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B329">
            <v>91222</v>
          </cell>
          <cell r="C329" t="str">
            <v>RASGO EM ALVENARIA PARA RAMAIS/ DISTRIBUIÇÃO COM DIÂMETROS MAIORES QUE 40 MM E MENORES OU IGUAIS A 75 MM. AF_05/2015</v>
          </cell>
          <cell r="D329" t="str">
            <v>M</v>
          </cell>
          <cell r="E329">
            <v>1</v>
          </cell>
          <cell r="F329">
            <v>9.25</v>
          </cell>
          <cell r="G329">
            <v>9.25</v>
          </cell>
          <cell r="H329">
            <v>10.45</v>
          </cell>
          <cell r="I329">
            <v>10.45</v>
          </cell>
          <cell r="J329" t="str">
            <v>RASGO EM ALVENARIA PARA RAMAIS/ DISTRIBUIÇÃO COM DIÂMETROS MAIORES QUE 40 MM E MENORES OU IGUAIS A 75 MM. AF_05/2015</v>
          </cell>
          <cell r="K329">
            <v>0</v>
          </cell>
          <cell r="L329">
            <v>0</v>
          </cell>
          <cell r="M329">
            <v>0</v>
          </cell>
        </row>
        <row r="330">
          <cell r="B330">
            <v>90467</v>
          </cell>
          <cell r="C330" t="str">
            <v>CHUMBAMENTO LINEAR EM ALVENARIA PARA RAMAIS/DISTRIBUIÇÃO COM DIÂMETROS MAIORES QUE 40 MM E MENORES OU IGUAIS A 75 MM. AF_05/2015</v>
          </cell>
          <cell r="D330" t="str">
            <v>M</v>
          </cell>
          <cell r="E330">
            <v>1</v>
          </cell>
          <cell r="F330">
            <v>13.97</v>
          </cell>
          <cell r="G330">
            <v>13.97</v>
          </cell>
          <cell r="H330">
            <v>15.55</v>
          </cell>
          <cell r="I330">
            <v>15.55</v>
          </cell>
          <cell r="J330" t="str">
            <v>CHUMBAMENTO LINEAR EM ALVENARIA PARA RAMAIS/DISTRIBUIÇÃO COM DIÂMETROS MAIORES QUE 40 MM E MENORES OU IGUAIS A 75 MM. AF_05/2015</v>
          </cell>
          <cell r="K330">
            <v>0</v>
          </cell>
          <cell r="L330">
            <v>0</v>
          </cell>
          <cell r="M330">
            <v>0</v>
          </cell>
        </row>
        <row r="331">
          <cell r="B331">
            <v>93009</v>
          </cell>
          <cell r="C331" t="str">
            <v>ELETRODUTO RÍGIDO ROSCÁVEL, PVC, DN 60 MM (2") - FORNECIMENTO E INSTALAÇÃO. AF_12/2015</v>
          </cell>
          <cell r="D331" t="str">
            <v>M</v>
          </cell>
          <cell r="E331">
            <v>1</v>
          </cell>
          <cell r="F331">
            <v>15.12</v>
          </cell>
          <cell r="G331">
            <v>15.12</v>
          </cell>
          <cell r="H331">
            <v>15.62</v>
          </cell>
          <cell r="I331">
            <v>15.62</v>
          </cell>
          <cell r="J331" t="str">
            <v>ELETRODUTO RÍGIDO ROSCÁVEL, PVC, DN 60 MM (2") - FORNECIMENTO E INSTALAÇÃO. AF_12/2015</v>
          </cell>
          <cell r="K331">
            <v>0</v>
          </cell>
          <cell r="L331">
            <v>0</v>
          </cell>
          <cell r="M331">
            <v>0</v>
          </cell>
        </row>
        <row r="332">
          <cell r="D332" t="str">
            <v>SUBTOTAL (R$)</v>
          </cell>
          <cell r="E332">
            <v>0</v>
          </cell>
          <cell r="F332" t="str">
            <v>DESONERADO</v>
          </cell>
          <cell r="G332">
            <v>38.340000000000003</v>
          </cell>
          <cell r="H332" t="str">
            <v>ONERADO</v>
          </cell>
          <cell r="I332">
            <v>41.62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B334" t="str">
            <v>COMPOSIÇÃO PRÓPRIA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B335" t="str">
            <v>CP-A10E</v>
          </cell>
          <cell r="C335" t="str">
            <v xml:space="preserve">D I S C R I M I N A Ç Ã O </v>
          </cell>
          <cell r="D335" t="str">
            <v>UNIDADE:</v>
          </cell>
          <cell r="E335" t="str">
            <v>M</v>
          </cell>
          <cell r="F335" t="str">
            <v>CUSTO DESONERADO (RS)</v>
          </cell>
          <cell r="G335">
            <v>0</v>
          </cell>
          <cell r="H335" t="str">
            <v>CUSTO SEM DESONERAÇÃO (RS)</v>
          </cell>
          <cell r="I335">
            <v>0</v>
          </cell>
          <cell r="J335">
            <v>39.28</v>
          </cell>
          <cell r="K335">
            <v>42.51</v>
          </cell>
          <cell r="L335" t="str">
            <v>ELETRODUTO RÍGIDO PVC DE 2'' (60MM) EMBUTIDO NO PISO, INCLUINDO RASGO E CHUMBAMENTO. FORNECIMENTO E INSTALAÇÃO</v>
          </cell>
          <cell r="M335">
            <v>0</v>
          </cell>
        </row>
        <row r="336">
          <cell r="B336" t="str">
            <v>CÓDIGO</v>
          </cell>
          <cell r="C336" t="str">
            <v>ELETRODUTO RÍGIDO PVC DE 2'' (60MM) EMBUTIDO NO PISO, INCLUINDO RASGO E CHUMBAMENTO. FORNECIMENTO E INSTALAÇÃO</v>
          </cell>
          <cell r="D336" t="str">
            <v>UND</v>
          </cell>
          <cell r="E336" t="str">
            <v>QUANTIDADE</v>
          </cell>
          <cell r="F336" t="str">
            <v>UNITÁRIO</v>
          </cell>
          <cell r="G336" t="str">
            <v>TOTAL</v>
          </cell>
          <cell r="H336" t="str">
            <v>UNITÁRIO</v>
          </cell>
          <cell r="I336" t="str">
            <v>TOTAL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7">
          <cell r="B337">
            <v>90445</v>
          </cell>
          <cell r="C337" t="str">
            <v>RASGO EM CONTRAPISO PARA RAMAIS/ DISTRIBUIÇÃO COM DIÂMETROS MAIORES QUE 40 MM E MENORES OU IGUAIS A 75 MM. AF_05/2015</v>
          </cell>
          <cell r="D337" t="str">
            <v>M</v>
          </cell>
          <cell r="E337">
            <v>1</v>
          </cell>
          <cell r="F337">
            <v>17.73</v>
          </cell>
          <cell r="G337">
            <v>17.73</v>
          </cell>
          <cell r="H337">
            <v>19.86</v>
          </cell>
          <cell r="I337">
            <v>19.86</v>
          </cell>
          <cell r="J337" t="str">
            <v>RASGO EM CONTRAPISO PARA RAMAIS/ DISTRIBUIÇÃO COM DIÂMETROS MAIORES QUE 40 MM E MENORES OU IGUAIS A 75 MM. AF_05/2015</v>
          </cell>
          <cell r="K337">
            <v>0</v>
          </cell>
          <cell r="L337">
            <v>0</v>
          </cell>
          <cell r="M337">
            <v>0</v>
          </cell>
        </row>
        <row r="338">
          <cell r="B338">
            <v>90469</v>
          </cell>
          <cell r="C338" t="str">
            <v>CHUMBAMENTO LINEAR EM CONTRAPISO PARA RAMAIS/DISTRIBUIÇÃO COM DIÂMETROS MAIORES QUE 40 MM E MENORES OU IGUAIS A 75 MM. AF_05/2015</v>
          </cell>
          <cell r="D338" t="str">
            <v>M</v>
          </cell>
          <cell r="E338">
            <v>1</v>
          </cell>
          <cell r="F338">
            <v>6.43</v>
          </cell>
          <cell r="G338">
            <v>6.43</v>
          </cell>
          <cell r="H338">
            <v>7.03</v>
          </cell>
          <cell r="I338">
            <v>7.03</v>
          </cell>
          <cell r="J338" t="str">
            <v>CHUMBAMENTO LINEAR EM CONTRAPISO PARA RAMAIS/DISTRIBUIÇÃO COM DIÂMETROS MAIORES QUE 40 MM E MENORES OU IGUAIS A 75 MM. AF_05/2015</v>
          </cell>
          <cell r="K338">
            <v>0</v>
          </cell>
          <cell r="L338">
            <v>0</v>
          </cell>
          <cell r="M338">
            <v>0</v>
          </cell>
        </row>
        <row r="339">
          <cell r="B339">
            <v>93009</v>
          </cell>
          <cell r="C339" t="str">
            <v>ELETRODUTO RÍGIDO ROSCÁVEL, PVC, DN 60 MM (2") - FORNECIMENTO E INSTALAÇÃO. AF_12/2015</v>
          </cell>
          <cell r="D339" t="str">
            <v>M</v>
          </cell>
          <cell r="E339">
            <v>1</v>
          </cell>
          <cell r="F339">
            <v>15.12</v>
          </cell>
          <cell r="G339">
            <v>15.12</v>
          </cell>
          <cell r="H339">
            <v>15.62</v>
          </cell>
          <cell r="I339">
            <v>15.62</v>
          </cell>
          <cell r="J339" t="str">
            <v>ELETRODUTO RÍGIDO ROSCÁVEL, PVC, DN 60 MM (2") - FORNECIMENTO E INSTALAÇÃO. AF_12/2015</v>
          </cell>
          <cell r="K339">
            <v>0</v>
          </cell>
          <cell r="L339">
            <v>0</v>
          </cell>
          <cell r="M339">
            <v>0</v>
          </cell>
        </row>
        <row r="340">
          <cell r="D340" t="str">
            <v>SUBTOTAL (R$)</v>
          </cell>
          <cell r="E340">
            <v>0</v>
          </cell>
          <cell r="F340" t="str">
            <v>DESONERADO</v>
          </cell>
          <cell r="G340">
            <v>39.28</v>
          </cell>
          <cell r="H340" t="str">
            <v>ONERADO</v>
          </cell>
          <cell r="I340">
            <v>42.51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B342" t="str">
            <v>COMPOSIÇÃO PRÓPRIA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B343" t="str">
            <v>CP-A11E</v>
          </cell>
          <cell r="C343" t="str">
            <v xml:space="preserve">D I S C R I M I N A Ç Ã O </v>
          </cell>
          <cell r="D343" t="str">
            <v>UNIDADE:</v>
          </cell>
          <cell r="E343" t="str">
            <v>M</v>
          </cell>
          <cell r="F343" t="str">
            <v>CUSTO DESONERADO (RS)</v>
          </cell>
          <cell r="G343">
            <v>0</v>
          </cell>
          <cell r="H343" t="str">
            <v>CUSTO SEM DESONERAÇÃO (RS)</v>
          </cell>
          <cell r="I343">
            <v>0</v>
          </cell>
          <cell r="J343">
            <v>12.57</v>
          </cell>
          <cell r="K343">
            <v>13.18</v>
          </cell>
          <cell r="L343" t="str">
            <v>ELETRODUTO RÍGIDO PVC DE 2'' (60MM) FIXADO EM POSTE. FORNECIMENTO E INSTALAÇÃO</v>
          </cell>
          <cell r="M343">
            <v>0</v>
          </cell>
        </row>
        <row r="344">
          <cell r="B344" t="str">
            <v>CÓDIGO</v>
          </cell>
          <cell r="C344" t="str">
            <v>ELETRODUTO RÍGIDO PVC DE 2'' (60MM) FIXADO EM POSTE. FORNECIMENTO E INSTALAÇÃO</v>
          </cell>
          <cell r="D344" t="str">
            <v>UND</v>
          </cell>
          <cell r="E344" t="str">
            <v>QUANTIDADE</v>
          </cell>
          <cell r="F344" t="str">
            <v>UNITÁRIO</v>
          </cell>
          <cell r="G344" t="str">
            <v>TOTAL</v>
          </cell>
          <cell r="H344" t="str">
            <v>UNITÁRIO</v>
          </cell>
          <cell r="I344" t="str">
            <v>TOTAL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B345">
            <v>91174</v>
          </cell>
          <cell r="C345" t="str">
            <v>FIXAÇÃO DE TUBOS VERTICAIS DE PPR DIÂMETROS MAIORES QUE 40 MM E MENORES OU IGUAIS A 75 MM COM ABRAÇADEIRA METÁLICA RÍGIDA TIPO D 1 1/2", FIXADA EM PERFILADO EM ALVENARIA. AF_05/2015</v>
          </cell>
          <cell r="D345" t="str">
            <v>M</v>
          </cell>
          <cell r="E345">
            <v>1</v>
          </cell>
          <cell r="F345">
            <v>2.2799999999999998</v>
          </cell>
          <cell r="G345">
            <v>2.2799999999999998</v>
          </cell>
          <cell r="H345">
            <v>2.4500000000000002</v>
          </cell>
          <cell r="I345">
            <v>2.4500000000000002</v>
          </cell>
          <cell r="J345" t="str">
            <v>FIXAÇÃO DE TUBOS VERTICAIS DE PPR DIÂMETROS MAIORES QUE 40 MM E MENORES OU IGUAIS A 75 MM COM ABRAÇADEIRA METÁLICA RÍGIDA TIPO D 1 1/2", FIXADA EM PERFILADO EM ALVENARIA. AF_05/2015</v>
          </cell>
          <cell r="K345">
            <v>0</v>
          </cell>
          <cell r="L345">
            <v>0</v>
          </cell>
          <cell r="M345">
            <v>0</v>
          </cell>
        </row>
        <row r="346">
          <cell r="B346">
            <v>93008</v>
          </cell>
          <cell r="C346" t="str">
            <v>ELETRODUTO RÍGIDO ROSCÁVEL, PVC, DN 50 MM (1 1/2") - FORNECIMENTO E INSTALAÇÃO. AF_12/2015</v>
          </cell>
          <cell r="D346" t="str">
            <v>M</v>
          </cell>
          <cell r="E346">
            <v>1</v>
          </cell>
          <cell r="F346">
            <v>10.29</v>
          </cell>
          <cell r="G346">
            <v>10.29</v>
          </cell>
          <cell r="H346">
            <v>10.73</v>
          </cell>
          <cell r="I346">
            <v>10.73</v>
          </cell>
          <cell r="J346" t="str">
            <v>ELETRODUTO RÍGIDO ROSCÁVEL, PVC, DN 50 MM (1 1/2") - FORNECIMENTO E INSTALAÇÃO. AF_12/2015</v>
          </cell>
          <cell r="K346">
            <v>0</v>
          </cell>
          <cell r="L346">
            <v>0</v>
          </cell>
          <cell r="M346">
            <v>0</v>
          </cell>
        </row>
        <row r="347">
          <cell r="D347" t="str">
            <v>SUBTOTAL (R$)</v>
          </cell>
          <cell r="E347">
            <v>0</v>
          </cell>
          <cell r="F347" t="str">
            <v>DESONERADO</v>
          </cell>
          <cell r="G347">
            <v>12.57</v>
          </cell>
          <cell r="H347" t="str">
            <v>ONERADO</v>
          </cell>
          <cell r="I347">
            <v>13.18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B349" t="str">
            <v>ORSE, SINAPI E COMPOSIÇÃO 07 DO PROJETO: ADEQUAÇÃO E COMPLEMENTAÇÃO SEDE SAMU CEREST - SERVIÇO DE ATENDIMENTO MÓVEL DE URGÊNCIA DE JOINVILLE (https://www.joinville.sc.gov.br/public/edital/anexo/34f90b12a6dd3a536836e7d53b29fd12.pdf)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B350" t="str">
            <v>CP-A12E</v>
          </cell>
          <cell r="C350" t="str">
            <v xml:space="preserve">D I S C R I M I N A Ç Ã O </v>
          </cell>
          <cell r="D350" t="str">
            <v>UNIDADE:</v>
          </cell>
          <cell r="E350" t="str">
            <v>un</v>
          </cell>
          <cell r="F350" t="str">
            <v>CUSTO DESONERADO (RS)</v>
          </cell>
          <cell r="G350">
            <v>0</v>
          </cell>
          <cell r="H350" t="str">
            <v>CUSTO SEM DESONERAÇÃO (RS)</v>
          </cell>
          <cell r="I350">
            <v>0</v>
          </cell>
          <cell r="J350">
            <v>73.86</v>
          </cell>
          <cell r="K350">
            <v>76.81</v>
          </cell>
          <cell r="L350" t="str">
            <v>CAIXA DE PRÉ INSTALAÇÃO PARA AR CONDICIONADO, COM CAIXA DE PASSAGEM POLAR, FORNECIMENTO E INSTALAÇÃO</v>
          </cell>
        </row>
        <row r="351">
          <cell r="B351" t="str">
            <v>CÓDIGO</v>
          </cell>
          <cell r="C351" t="str">
            <v>CAIXA DE PRÉ INSTALAÇÃO PARA AR CONDICIONADO, COM CAIXA DE PASSAGEM POLAR, FORNECIMENTO E INSTALAÇÃO</v>
          </cell>
          <cell r="D351" t="str">
            <v>UND</v>
          </cell>
          <cell r="E351" t="str">
            <v>QUANTIDADE</v>
          </cell>
          <cell r="F351" t="str">
            <v>UNITÁRIO</v>
          </cell>
          <cell r="G351" t="str">
            <v>TOTAL</v>
          </cell>
          <cell r="H351" t="str">
            <v>UNITÁRIO</v>
          </cell>
          <cell r="I351" t="str">
            <v>TOTAL</v>
          </cell>
          <cell r="K351">
            <v>0</v>
          </cell>
        </row>
        <row r="352">
          <cell r="B352">
            <v>12184</v>
          </cell>
          <cell r="C352" t="str">
            <v>CAIXA DE PASSAGEM POLAR</v>
          </cell>
          <cell r="D352" t="str">
            <v>UN</v>
          </cell>
          <cell r="E352">
            <v>1</v>
          </cell>
          <cell r="F352">
            <v>47.21</v>
          </cell>
          <cell r="G352">
            <v>47.21</v>
          </cell>
          <cell r="H352">
            <v>47.21</v>
          </cell>
          <cell r="I352">
            <v>47.21</v>
          </cell>
          <cell r="J352" t="str">
            <v>Caixa de passagem polar</v>
          </cell>
          <cell r="K352">
            <v>0</v>
          </cell>
        </row>
        <row r="353">
          <cell r="B353">
            <v>90457</v>
          </cell>
          <cell r="C353" t="str">
            <v>QUEBRA EM ALVENARIA PARA INSTALAÇÃO DE QUADRO DISTRIBUIÇÃO PEQUENO (19X25 CM). AF_05/2015</v>
          </cell>
          <cell r="D353" t="str">
            <v>UN</v>
          </cell>
          <cell r="E353">
            <v>1</v>
          </cell>
          <cell r="F353">
            <v>6.28</v>
          </cell>
          <cell r="G353">
            <v>6.28</v>
          </cell>
          <cell r="H353">
            <v>7.1</v>
          </cell>
          <cell r="I353">
            <v>7.1</v>
          </cell>
          <cell r="J353" t="str">
            <v>QUEBRA EM ALVENARIA PARA INSTALAÇÃO DE QUADRO DISTRIBUIÇÃO PEQUENO (19X25 CM). AF_05/2015</v>
          </cell>
          <cell r="K353">
            <v>0</v>
          </cell>
        </row>
        <row r="354">
          <cell r="B354">
            <v>87367</v>
          </cell>
          <cell r="C354" t="str">
            <v>ARGAMASSA TRAÇO 1:1:6 (EM VOLUME DE CIMENTO, CAL E AREIA MÉDIA ÚMIDA) PARA EMBOÇO/MASSA ÚNICA/ASSENTAMENTO DE ALVENARIA DE VEDAÇÃO, PREPARO MANUAL. AF_08/2019</v>
          </cell>
          <cell r="D354" t="str">
            <v>M3</v>
          </cell>
          <cell r="E354">
            <v>0.01</v>
          </cell>
          <cell r="F354">
            <v>460.01</v>
          </cell>
          <cell r="G354">
            <v>4.6001000000000003</v>
          </cell>
          <cell r="H354">
            <v>478.65</v>
          </cell>
          <cell r="I354">
            <v>4.7865000000000002</v>
          </cell>
          <cell r="J354" t="str">
            <v>ARGAMASSA TRAÇO 1:1:6 (EM VOLUME DE CIMENTO, CAL E AREIA MÉDIA ÚMIDA) PARA EMBOÇO/MASSA ÚNICA/ASSENTAMENTO DE ALVENARIA DE VEDAÇÃO, PREPARO MANUAL. AF_08/2019</v>
          </cell>
          <cell r="K354">
            <v>0</v>
          </cell>
        </row>
        <row r="355">
          <cell r="B355">
            <v>88309</v>
          </cell>
          <cell r="C355" t="str">
            <v>PEDREIRO COM ENCARGOS COMPLEMENTARES</v>
          </cell>
          <cell r="D355" t="str">
            <v>H</v>
          </cell>
          <cell r="E355">
            <v>0.5</v>
          </cell>
          <cell r="F355">
            <v>17.59</v>
          </cell>
          <cell r="G355">
            <v>8.7949999999999999</v>
          </cell>
          <cell r="H355">
            <v>19.82</v>
          </cell>
          <cell r="I355">
            <v>9.91</v>
          </cell>
          <cell r="J355" t="str">
            <v>PEDREIRO COM ENCARGOS COMPLEMENTARES</v>
          </cell>
          <cell r="K355">
            <v>0</v>
          </cell>
        </row>
        <row r="356">
          <cell r="B356">
            <v>88316</v>
          </cell>
          <cell r="C356" t="str">
            <v>SERVENTE COM ENCARGOS COMPLEMENTARES</v>
          </cell>
          <cell r="D356" t="str">
            <v>H</v>
          </cell>
          <cell r="E356">
            <v>0.5</v>
          </cell>
          <cell r="F356">
            <v>13.94</v>
          </cell>
          <cell r="G356">
            <v>6.97</v>
          </cell>
          <cell r="H356">
            <v>15.6</v>
          </cell>
          <cell r="I356">
            <v>7.8</v>
          </cell>
          <cell r="J356" t="str">
            <v>SERVENTE COM ENCARGOS COMPLEMENTARES</v>
          </cell>
        </row>
        <row r="357">
          <cell r="B357">
            <v>0</v>
          </cell>
          <cell r="C357">
            <v>0</v>
          </cell>
          <cell r="D357" t="str">
            <v>SUBTOTAL (R$)</v>
          </cell>
          <cell r="E357">
            <v>0</v>
          </cell>
          <cell r="F357" t="str">
            <v>DESONERADO</v>
          </cell>
          <cell r="G357">
            <v>73.86</v>
          </cell>
          <cell r="H357" t="str">
            <v>ONERADO</v>
          </cell>
          <cell r="I357">
            <v>76.81</v>
          </cell>
        </row>
        <row r="359">
          <cell r="B359">
            <v>0</v>
          </cell>
          <cell r="J359">
            <v>3.59</v>
          </cell>
          <cell r="K359">
            <v>3.72</v>
          </cell>
          <cell r="L359" t="str">
            <v>CONECTOR RETO DE ALUMÍNIO PARA ELETRODUTO DE 1'', FORNECIMENTO E INSTALAÇÃO</v>
          </cell>
          <cell r="M359">
            <v>0</v>
          </cell>
        </row>
        <row r="360">
          <cell r="B360" t="str">
            <v>CP-A13E</v>
          </cell>
          <cell r="C360" t="str">
            <v xml:space="preserve">D I S C R I M I N A Ç Ã O </v>
          </cell>
          <cell r="D360" t="str">
            <v>UNIDADE:</v>
          </cell>
          <cell r="E360" t="str">
            <v>UN</v>
          </cell>
          <cell r="F360" t="str">
            <v>CUSTO DESONERADO (RS)</v>
          </cell>
          <cell r="G360">
            <v>0</v>
          </cell>
          <cell r="H360" t="str">
            <v>CUSTO SEM DESONERAÇÃO (RS)</v>
          </cell>
          <cell r="I360">
            <v>0</v>
          </cell>
          <cell r="J360">
            <v>3.59</v>
          </cell>
          <cell r="K360">
            <v>3.72</v>
          </cell>
          <cell r="L360" t="str">
            <v>CONECTOR RETO DE ALUMÍNIO PARA ELETRODUTO DE 1'', FORNECIMENTO E INSTALAÇÃO</v>
          </cell>
        </row>
        <row r="361">
          <cell r="B361" t="str">
            <v>CÓDIGO</v>
          </cell>
          <cell r="C361" t="str">
            <v>CONECTOR RETO DE ALUMÍNIO PARA ELETRODUTO DE 1'', FORNECIMENTO E INSTALAÇÃO</v>
          </cell>
          <cell r="D361" t="str">
            <v>UND</v>
          </cell>
          <cell r="E361" t="str">
            <v>QUANTIDADE</v>
          </cell>
          <cell r="F361" t="str">
            <v>UNITÁRIO</v>
          </cell>
          <cell r="G361" t="str">
            <v>TOTAL</v>
          </cell>
          <cell r="H361" t="str">
            <v>UNITÁRIO</v>
          </cell>
          <cell r="I361" t="str">
            <v>TOTAL</v>
          </cell>
          <cell r="K361">
            <v>0</v>
          </cell>
        </row>
        <row r="362">
          <cell r="B362">
            <v>2483</v>
          </cell>
          <cell r="C362" t="str">
            <v>CONECTOR RETO DE ALUMINIO PARA ELETRODUTO DE 1", PARA ADAPTAR ENTRADA DE ELETRODUTO METALICO FLEXIVEL EM QUADROS</v>
          </cell>
          <cell r="D362" t="str">
            <v>UN</v>
          </cell>
          <cell r="E362">
            <v>1</v>
          </cell>
          <cell r="F362">
            <v>2.6</v>
          </cell>
          <cell r="G362">
            <v>2.6</v>
          </cell>
          <cell r="H362">
            <v>2.6</v>
          </cell>
          <cell r="I362">
            <v>2.6</v>
          </cell>
          <cell r="J362" t="str">
            <v>CONECTOR RETO DE ALUMINIO PARA ELETRODUTO DE 1", PARA ADAPTAR ENTRADA DE ELETRODUTO METALICO FLEXIVEL EM QUADROS</v>
          </cell>
          <cell r="K362">
            <v>0</v>
          </cell>
        </row>
        <row r="363">
          <cell r="B363">
            <v>88264</v>
          </cell>
          <cell r="C363" t="str">
            <v>ELETRICISTA COM ENCARGOS COMPLEMENTARES</v>
          </cell>
          <cell r="D363" t="str">
            <v>H</v>
          </cell>
          <cell r="E363">
            <v>5.6000000000000001E-2</v>
          </cell>
          <cell r="F363">
            <v>17.75</v>
          </cell>
          <cell r="G363">
            <v>0.99399999999999999</v>
          </cell>
          <cell r="H363">
            <v>20.010000000000002</v>
          </cell>
          <cell r="I363">
            <v>1.12056</v>
          </cell>
          <cell r="J363" t="str">
            <v>ELETRICISTA COM ENCARGOS COMPLEMENTARES</v>
          </cell>
        </row>
        <row r="364">
          <cell r="B364">
            <v>0</v>
          </cell>
          <cell r="C364">
            <v>0</v>
          </cell>
          <cell r="D364" t="str">
            <v>SUBTOTAL (R$)</v>
          </cell>
          <cell r="E364">
            <v>0</v>
          </cell>
          <cell r="F364" t="str">
            <v>DESONERADO</v>
          </cell>
          <cell r="G364">
            <v>3.59</v>
          </cell>
          <cell r="H364" t="str">
            <v>ONERADO</v>
          </cell>
          <cell r="I364">
            <v>3.72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omposição Elétrica"/>
      <sheetName val="Composição Elétrica - Auxiliar"/>
      <sheetName val="BDI"/>
      <sheetName val="LS"/>
    </sheetNames>
    <sheetDataSet>
      <sheetData sheetId="0"/>
      <sheetData sheetId="1">
        <row r="1">
          <cell r="B1" t="str">
            <v>02.INEL.PONT.004/01 COM MODIFICAÇÕES</v>
          </cell>
        </row>
        <row r="2">
          <cell r="B2" t="str">
            <v>CP-001E</v>
          </cell>
          <cell r="C2" t="str">
            <v xml:space="preserve">D I S C R I M I N A Ç Ã O </v>
          </cell>
          <cell r="D2" t="str">
            <v>UNIDADE:</v>
          </cell>
          <cell r="E2" t="str">
            <v>un</v>
          </cell>
          <cell r="F2" t="str">
            <v>CUSTO DESONERADO (RS)</v>
          </cell>
          <cell r="G2">
            <v>0</v>
          </cell>
          <cell r="H2" t="str">
            <v>CUSTO SEM DESONERAÇÃO (RS)</v>
          </cell>
          <cell r="I2">
            <v>0</v>
          </cell>
          <cell r="J2">
            <v>158.09</v>
          </cell>
          <cell r="K2">
            <v>169.56</v>
          </cell>
          <cell r="L2" t="str">
            <v>PONTO DE TOMADA MONOFÁSICO (2P + T) DE EMBUTIR, 20A/250V, CONFORME NBR 14136, COM CABO DE 4,0 MM² FLEXÍVEL, ANTI-CHAMA, ISOLAMENTO DE 750 V, 70°C, ELETRODUTO RÍGIDO PVC DE 1'' E QUEBRA DE PISO/PAREDE.</v>
          </cell>
        </row>
        <row r="3">
          <cell r="B3" t="str">
            <v>CÓDIGO</v>
          </cell>
          <cell r="C3" t="str">
            <v>PONTO DE TOMADA MONOFÁSICO (2P + T) DE EMBUTIR, 20A/250V, CONFORME NBR 14136, COM CABO DE 4,0 MM² FLEXÍVEL, ANTI-CHAMA, ISOLAMENTO DE 750 V, 70°C, ELETRODUTO RÍGIDO PVC DE 1'' E QUEBRA DE PISO/PAREDE.</v>
          </cell>
          <cell r="D3" t="str">
            <v>UND</v>
          </cell>
          <cell r="E3" t="str">
            <v>QUANTIDADE</v>
          </cell>
          <cell r="F3" t="str">
            <v>UNITÁRIO</v>
          </cell>
          <cell r="G3" t="str">
            <v>TOTAL</v>
          </cell>
          <cell r="H3" t="str">
            <v>UNITÁRIO</v>
          </cell>
          <cell r="I3" t="str">
            <v>TOTAL</v>
          </cell>
        </row>
        <row r="4">
          <cell r="B4" t="str">
            <v>A01E</v>
          </cell>
          <cell r="C4" t="str">
            <v>ELETRODUTO RÍGIDO PVC DE 1'' (32MM) EMBUTIDO EM PAREDE, INCLUINDO RASGO. FORNECIMENTO E INSTALAÇÃO</v>
          </cell>
          <cell r="D4" t="str">
            <v>M</v>
          </cell>
          <cell r="E4">
            <v>1.7207666666666668</v>
          </cell>
          <cell r="F4">
            <v>20.91</v>
          </cell>
          <cell r="G4">
            <v>35.981231000000001</v>
          </cell>
          <cell r="H4">
            <v>23.1</v>
          </cell>
          <cell r="I4">
            <v>39.749710000000007</v>
          </cell>
          <cell r="J4" t="str">
            <v>ELETRODUTO RÍGIDO PVC DE 1'' (32MM) EMBUTIDO EM PAREDE, INCLUINDO RASGO. FORNECIMENTO E INSTALAÇÃO</v>
          </cell>
        </row>
        <row r="5">
          <cell r="B5" t="str">
            <v>A02E</v>
          </cell>
          <cell r="C5" t="str">
            <v>ELETRODUTO RÍGIDO PVC DE 1'' (32MM) EMBUTIDO NO PISO, INCLUINDO RASGO. FORNECIMENTO E INSTALAÇÃO</v>
          </cell>
          <cell r="D5" t="str">
            <v>M</v>
          </cell>
          <cell r="E5">
            <v>1.2078000000000002</v>
          </cell>
          <cell r="F5">
            <v>28.41</v>
          </cell>
          <cell r="G5">
            <v>34.313598000000006</v>
          </cell>
          <cell r="H5">
            <v>31.42</v>
          </cell>
          <cell r="I5">
            <v>37.949076000000005</v>
          </cell>
          <cell r="J5" t="str">
            <v>ELETRODUTO RÍGIDO PVC DE 1'' (32MM) EMBUTIDO NO PISO, INCLUINDO RASGO. FORNECIMENTO E INSTALAÇÃO</v>
          </cell>
        </row>
        <row r="6">
          <cell r="B6">
            <v>90456</v>
          </cell>
          <cell r="C6" t="str">
            <v>QUEBRA EM ALVENARIA PARA INSTALAÇÃO DE CAIXA DE TOMADA (4X4 OU 4X2). AF_05/2015</v>
          </cell>
          <cell r="D6" t="str">
            <v>UN</v>
          </cell>
          <cell r="E6">
            <v>1</v>
          </cell>
          <cell r="F6">
            <v>2.76</v>
          </cell>
          <cell r="G6">
            <v>2.76</v>
          </cell>
          <cell r="H6">
            <v>3.11</v>
          </cell>
          <cell r="I6">
            <v>3.11</v>
          </cell>
          <cell r="J6" t="str">
            <v>QUEBRA EM ALVENARIA PARA INSTALAÇÃO DE CAIXA DE TOMADA (4X4 OU 4X2). AF_05/2015</v>
          </cell>
        </row>
        <row r="7">
          <cell r="B7">
            <v>91940</v>
          </cell>
          <cell r="C7" t="str">
            <v>CAIXA RETANGULAR 4" X 2" MÉDIA (1,30 M DO PISO), PVC, INSTALADA EM PAREDE - FORNECIMENTO E INSTALAÇÃO. AF_12/2015</v>
          </cell>
          <cell r="D7" t="str">
            <v>UN</v>
          </cell>
          <cell r="E7">
            <v>1</v>
          </cell>
          <cell r="F7">
            <v>9.76</v>
          </cell>
          <cell r="G7">
            <v>9.76</v>
          </cell>
          <cell r="H7">
            <v>10.73</v>
          </cell>
          <cell r="I7">
            <v>10.73</v>
          </cell>
          <cell r="J7" t="str">
            <v>CAIXA RETANGULAR 4" X 2" MÉDIA (1,30 M DO PISO), PVC, INSTALADA EM PAREDE - FORNECIMENTO E INSTALAÇÃO. AF_12/2015</v>
          </cell>
        </row>
        <row r="8">
          <cell r="B8">
            <v>91997</v>
          </cell>
          <cell r="C8" t="str">
            <v>TOMADA MÉDIA DE EMBUTIR (1 MÓDULO), 2P+T 20 A, INCLUINDO SUPORTE E PLACA - FORNECIMENTO E INSTALAÇÃO. AF_12/2015</v>
          </cell>
          <cell r="D8" t="str">
            <v>UN</v>
          </cell>
          <cell r="E8">
            <v>1</v>
          </cell>
          <cell r="F8">
            <v>24.24</v>
          </cell>
          <cell r="G8">
            <v>24.24</v>
          </cell>
          <cell r="H8">
            <v>25.71</v>
          </cell>
          <cell r="I8">
            <v>25.71</v>
          </cell>
          <cell r="J8" t="str">
            <v>TOMADA MÉDIA DE EMBUTIR (1 MÓDULO), 2P+T 20 A, INCLUINDO SUPORTE E PLACA - FORNECIMENTO E INSTALAÇÃO. AF_12/2015</v>
          </cell>
        </row>
        <row r="9">
          <cell r="B9">
            <v>91928</v>
          </cell>
          <cell r="C9" t="str">
            <v>CABO DE COBRE FLEXÍVEL ISOLADO, 4 MM², ANTI-CHAMA 450/750 V, PARA CIRCUITOS TERMINAIS - FORNECIMENTO E INSTALAÇÃO. AF_12/2015</v>
          </cell>
          <cell r="D9" t="str">
            <v>M</v>
          </cell>
          <cell r="E9">
            <v>8.4502985074626871</v>
          </cell>
          <cell r="F9">
            <v>6.04</v>
          </cell>
          <cell r="G9">
            <v>51.03980298507463</v>
          </cell>
          <cell r="H9">
            <v>6.19</v>
          </cell>
          <cell r="I9">
            <v>52.307347761194038</v>
          </cell>
          <cell r="J9" t="str">
            <v>CABO DE COBRE FLEXÍVEL ISOLADO, 4 MM², ANTI-CHAMA 450/750 V, PARA CIRCUITOS TERMINAIS - FORNECIMENTO E INSTALAÇÃO. AF_12/2015</v>
          </cell>
        </row>
        <row r="10">
          <cell r="B10">
            <v>0</v>
          </cell>
          <cell r="C10">
            <v>0</v>
          </cell>
          <cell r="D10" t="str">
            <v>SUBTOTAL (R$)</v>
          </cell>
          <cell r="E10">
            <v>0</v>
          </cell>
          <cell r="F10" t="str">
            <v>DESONERADO</v>
          </cell>
          <cell r="G10">
            <v>158.09</v>
          </cell>
          <cell r="H10" t="str">
            <v>ONERADO</v>
          </cell>
          <cell r="I10">
            <v>169.56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02.INEL.PONT.004/01 COM MODIFICAÇÕES</v>
          </cell>
        </row>
        <row r="13">
          <cell r="B13" t="str">
            <v>CP-002E</v>
          </cell>
          <cell r="C13" t="str">
            <v xml:space="preserve">D I S C R I M I N A Ç Ã O </v>
          </cell>
          <cell r="D13" t="str">
            <v>UNIDADE:</v>
          </cell>
          <cell r="E13" t="str">
            <v>un</v>
          </cell>
          <cell r="F13" t="str">
            <v>CUSTO DESONERADO (RS)</v>
          </cell>
          <cell r="G13">
            <v>0</v>
          </cell>
          <cell r="H13" t="str">
            <v>CUSTO SEM DESONERAÇÃO (RS)</v>
          </cell>
          <cell r="I13">
            <v>0</v>
          </cell>
          <cell r="J13">
            <v>91.36</v>
          </cell>
          <cell r="K13">
            <v>94.35</v>
          </cell>
          <cell r="L13" t="str">
            <v>PONTO DE TOMADA MONOFÁSICO (2P + T DE 20A) DE SOBREPOR (COM ELETRODUTO RÍGIDO DE AÇO GALVANIZADO), COM CABO DE 4,0 MM² FLEXÍVEL, ANTI-CHAMA, ISOLAMENTO DE 750 V, 70°C, EXCLUSIVE CONDULETE.</v>
          </cell>
        </row>
        <row r="14">
          <cell r="B14" t="str">
            <v>CÓDIGO</v>
          </cell>
          <cell r="C14" t="str">
            <v>PONTO DE TOMADA MONOFÁSICO (2P + T DE 20A) DE SOBREPOR (COM ELETRODUTO RÍGIDO DE AÇO GALVANIZADO), COM CABO DE 4,0 MM² FLEXÍVEL, ANTI-CHAMA, ISOLAMENTO DE 750 V, 70°C, EXCLUSIVE CONDULETE.</v>
          </cell>
          <cell r="D14" t="str">
            <v>UND</v>
          </cell>
          <cell r="E14" t="str">
            <v>QUANTIDADE</v>
          </cell>
          <cell r="F14" t="str">
            <v>UNITÁRIO</v>
          </cell>
          <cell r="G14" t="str">
            <v>TOTAL</v>
          </cell>
          <cell r="H14" t="str">
            <v>UNITÁRIO</v>
          </cell>
          <cell r="I14" t="str">
            <v>TOTAL</v>
          </cell>
        </row>
        <row r="15">
          <cell r="B15">
            <v>95750</v>
          </cell>
          <cell r="C15" t="str">
            <v>ELETRODUTO DE AÇO GALVANIZADO, CLASSE LEVE, DN 25 MM (1), APARENTE, INSTALADO EM PAREDE - FORNECIMENTO E INSTALAÇÃO. AF_11/2016_P</v>
          </cell>
          <cell r="D15" t="str">
            <v>M</v>
          </cell>
          <cell r="E15">
            <v>1.346938775510204</v>
          </cell>
          <cell r="F15">
            <v>23.55</v>
          </cell>
          <cell r="G15">
            <v>31.720408163265304</v>
          </cell>
          <cell r="H15">
            <v>24.83</v>
          </cell>
          <cell r="I15">
            <v>33.444489795918365</v>
          </cell>
          <cell r="J15" t="str">
            <v>ELETRODUTO DE AÇO GALVANIZADO, CLASSE LEVE, DN 25 MM (1), APARENTE, INSTALADO EM PAREDE - FORNECIMENTO E INSTALAÇÃO. AF_11/2016_P</v>
          </cell>
        </row>
        <row r="16">
          <cell r="B16">
            <v>38102</v>
          </cell>
          <cell r="C16" t="str">
            <v>TOMADA 2P+T 20A, 250V  (APENAS MODULO)</v>
          </cell>
          <cell r="D16" t="str">
            <v>UN</v>
          </cell>
          <cell r="E16">
            <v>1</v>
          </cell>
          <cell r="F16">
            <v>8.6</v>
          </cell>
          <cell r="G16">
            <v>8.6</v>
          </cell>
          <cell r="H16">
            <v>8.6</v>
          </cell>
          <cell r="I16">
            <v>8.6</v>
          </cell>
          <cell r="J16" t="str">
            <v>TOMADA 2P+T 20A, 250V  (APENAS MODULO)</v>
          </cell>
        </row>
        <row r="17">
          <cell r="B17">
            <v>91928</v>
          </cell>
          <cell r="C17" t="str">
            <v>CABO DE COBRE FLEXÍVEL ISOLADO, 4 MM², ANTI-CHAMA 450/750 V, PARA CIRCUITOS TERMINAIS - FORNECIMENTO E INSTALAÇÃO. AF_12/2015</v>
          </cell>
          <cell r="D17" t="str">
            <v>M</v>
          </cell>
          <cell r="E17">
            <v>8.4502985074626871</v>
          </cell>
          <cell r="F17">
            <v>6.04</v>
          </cell>
          <cell r="G17">
            <v>51.03980298507463</v>
          </cell>
          <cell r="H17">
            <v>6.19</v>
          </cell>
          <cell r="I17">
            <v>52.307347761194038</v>
          </cell>
          <cell r="J17" t="str">
            <v>CABO DE COBRE FLEXÍVEL ISOLADO, 4 MM², ANTI-CHAMA 450/750 V, PARA CIRCUITOS TERMINAIS - FORNECIMENTO E INSTALAÇÃO. AF_12/2015</v>
          </cell>
        </row>
        <row r="18">
          <cell r="B18">
            <v>0</v>
          </cell>
          <cell r="C18">
            <v>0</v>
          </cell>
          <cell r="D18" t="str">
            <v>SUBTOTAL (R$)</v>
          </cell>
          <cell r="E18">
            <v>0</v>
          </cell>
          <cell r="F18" t="str">
            <v>DESONERADO</v>
          </cell>
          <cell r="G18">
            <v>91.36</v>
          </cell>
          <cell r="H18" t="str">
            <v>ONERADO</v>
          </cell>
          <cell r="I18">
            <v>94.35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 t="str">
            <v>02.INEL.PONT.004/01 COM MODIFICAÇÕES</v>
          </cell>
        </row>
        <row r="21">
          <cell r="B21" t="str">
            <v>CP-003E</v>
          </cell>
          <cell r="C21" t="str">
            <v xml:space="preserve">D I S C R I M I N A Ç Ã O </v>
          </cell>
          <cell r="D21" t="str">
            <v>UNIDADE:</v>
          </cell>
          <cell r="E21" t="str">
            <v>un</v>
          </cell>
          <cell r="F21" t="str">
            <v>CUSTO DESONERADO (RS)</v>
          </cell>
          <cell r="G21">
            <v>0</v>
          </cell>
          <cell r="H21" t="str">
            <v>CUSTO SEM DESONERAÇÃO (RS)</v>
          </cell>
          <cell r="I21">
            <v>0</v>
          </cell>
          <cell r="J21">
            <v>99.96</v>
          </cell>
          <cell r="K21">
            <v>102.95</v>
          </cell>
          <cell r="L21" t="str">
            <v>PONTO DE TOMADA DUPLA (2X 2P + T DE 20A) DE SOBREPOR (COM ELETRODUTO RÍGIDO DE AÇO GALVANIZADO 1''), COM CABO DE 4,0 MM² FLEXÍVEL, ANTI-CHAMA, ISOLAMENTO DE 750 V, 70°C, EXCLUSIVE CONDULETE.</v>
          </cell>
        </row>
        <row r="22">
          <cell r="B22" t="str">
            <v>CÓDIGO</v>
          </cell>
          <cell r="C22" t="str">
            <v>PONTO DE TOMADA DUPLA (2X 2P + T DE 20A) DE SOBREPOR (COM ELETRODUTO RÍGIDO DE AÇO GALVANIZADO 1''), COM CABO DE 4,0 MM² FLEXÍVEL, ANTI-CHAMA, ISOLAMENTO DE 750 V, 70°C, EXCLUSIVE CONDULETE.</v>
          </cell>
          <cell r="D22" t="str">
            <v>UND</v>
          </cell>
          <cell r="E22" t="str">
            <v>QUANTIDADE</v>
          </cell>
          <cell r="F22" t="str">
            <v>UNITÁRIO</v>
          </cell>
          <cell r="G22" t="str">
            <v>TOTAL</v>
          </cell>
          <cell r="H22" t="str">
            <v>UNITÁRIO</v>
          </cell>
          <cell r="I22" t="str">
            <v>TOTAL</v>
          </cell>
        </row>
        <row r="23">
          <cell r="B23">
            <v>95750</v>
          </cell>
          <cell r="C23" t="str">
            <v>ELETRODUTO DE AÇO GALVANIZADO, CLASSE LEVE, DN 25 MM (1), APARENTE, INSTALADO EM PAREDE - FORNECIMENTO E INSTALAÇÃO. AF_11/2016_P</v>
          </cell>
          <cell r="D23" t="str">
            <v>M</v>
          </cell>
          <cell r="E23">
            <v>1.346938775510204</v>
          </cell>
          <cell r="F23">
            <v>23.55</v>
          </cell>
          <cell r="G23">
            <v>31.720408163265304</v>
          </cell>
          <cell r="H23">
            <v>24.83</v>
          </cell>
          <cell r="I23">
            <v>33.444489795918365</v>
          </cell>
          <cell r="J23" t="str">
            <v>ELETRODUTO DE AÇO GALVANIZADO, CLASSE LEVE, DN 25 MM (1), APARENTE, INSTALADO EM PAREDE - FORNECIMENTO E INSTALAÇÃO. AF_11/2016_P</v>
          </cell>
        </row>
        <row r="24">
          <cell r="B24">
            <v>38102</v>
          </cell>
          <cell r="C24" t="str">
            <v>TOMADA 2P+T 20A, 250V  (APENAS MODULO)</v>
          </cell>
          <cell r="D24" t="str">
            <v>UN</v>
          </cell>
          <cell r="E24">
            <v>2</v>
          </cell>
          <cell r="F24">
            <v>8.6</v>
          </cell>
          <cell r="G24">
            <v>17.2</v>
          </cell>
          <cell r="H24">
            <v>8.6</v>
          </cell>
          <cell r="I24">
            <v>17.2</v>
          </cell>
          <cell r="J24" t="str">
            <v>TOMADA 2P+T 20A, 250V  (APENAS MODULO)</v>
          </cell>
        </row>
        <row r="25">
          <cell r="B25">
            <v>91928</v>
          </cell>
          <cell r="C25" t="str">
            <v>CABO DE COBRE FLEXÍVEL ISOLADO, 4 MM², ANTI-CHAMA 450/750 V, PARA CIRCUITOS TERMINAIS - FORNECIMENTO E INSTALAÇÃO. AF_12/2015</v>
          </cell>
          <cell r="D25" t="str">
            <v>M</v>
          </cell>
          <cell r="E25">
            <v>8.4502985074626871</v>
          </cell>
          <cell r="F25">
            <v>6.04</v>
          </cell>
          <cell r="G25">
            <v>51.03980298507463</v>
          </cell>
          <cell r="H25">
            <v>6.19</v>
          </cell>
          <cell r="I25">
            <v>52.307347761194038</v>
          </cell>
          <cell r="J25" t="str">
            <v>CABO DE COBRE FLEXÍVEL ISOLADO, 4 MM², ANTI-CHAMA 450/750 V, PARA CIRCUITOS TERMINAIS - FORNECIMENTO E INSTALAÇÃO. AF_12/2015</v>
          </cell>
        </row>
        <row r="26">
          <cell r="B26">
            <v>0</v>
          </cell>
          <cell r="C26">
            <v>0</v>
          </cell>
          <cell r="D26" t="str">
            <v>SUBTOTAL (R$)</v>
          </cell>
          <cell r="E26">
            <v>0</v>
          </cell>
          <cell r="F26" t="str">
            <v>DESONERADO</v>
          </cell>
          <cell r="G26">
            <v>99.96</v>
          </cell>
          <cell r="H26" t="str">
            <v>ONERADO</v>
          </cell>
          <cell r="I26">
            <v>102.95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02.INEL.PONT.004/01 COM MODIFICAÇÕES</v>
          </cell>
        </row>
        <row r="29">
          <cell r="B29" t="str">
            <v>CP-004E</v>
          </cell>
          <cell r="C29" t="str">
            <v xml:space="preserve">D I S C R I M I N A Ç Ã O </v>
          </cell>
          <cell r="D29" t="str">
            <v>UNIDADE:</v>
          </cell>
          <cell r="E29" t="str">
            <v>un</v>
          </cell>
          <cell r="F29" t="str">
            <v>CUSTO DESONERADO (RS)</v>
          </cell>
          <cell r="G29">
            <v>0</v>
          </cell>
          <cell r="H29" t="str">
            <v>CUSTO SEM DESONERAÇÃO (RS)</v>
          </cell>
          <cell r="I29">
            <v>0</v>
          </cell>
          <cell r="J29">
            <v>144.24</v>
          </cell>
          <cell r="K29">
            <v>153.56</v>
          </cell>
          <cell r="L29" t="str">
            <v>PONTO PARA LUMINÁRIA DE EMERGÊNCIA ACIMA DO FORRO OU NA PAREDE (A 2,5M DO PISO), COM ELETRODUTO RÍGIDO PVC DE 3/4'', CAIXINHA 4X2, TOMADA 2P+T 10A E CABO DE 1,5 MM² FLEXÍVEL, ANTI-CHAMA, ISOLAMENTO DE 750 V, 70°C.</v>
          </cell>
        </row>
        <row r="30">
          <cell r="B30" t="str">
            <v>CÓDIGO</v>
          </cell>
          <cell r="C30" t="str">
            <v>PONTO PARA LUMINÁRIA DE EMERGÊNCIA ACIMA DO FORRO OU NA PAREDE (A 2,5M DO PISO), COM ELETRODUTO RÍGIDO PVC DE 3/4'', CAIXINHA 4X2, TOMADA 2P+T 10A E CABO DE 1,5 MM² FLEXÍVEL, ANTI-CHAMA, ISOLAMENTO DE 750 V, 70°C.</v>
          </cell>
          <cell r="D30" t="str">
            <v>UND</v>
          </cell>
          <cell r="E30" t="str">
            <v>QUANTIDADE</v>
          </cell>
          <cell r="F30" t="str">
            <v>UNITÁRIO</v>
          </cell>
          <cell r="G30" t="str">
            <v>TOTAL</v>
          </cell>
          <cell r="H30" t="str">
            <v>UNITÁRIO</v>
          </cell>
          <cell r="I30" t="str">
            <v>TOTAL</v>
          </cell>
        </row>
        <row r="31">
          <cell r="B31" t="str">
            <v>A05E</v>
          </cell>
          <cell r="C31" t="str">
            <v>ELETRODUTO RÍGIDO PVC DE 3/4'', APARENTE, FIXADO POR ABRAÇADEIRAS METÁLICAS TIPO D. FORNECIMENTO E INSTALAÇÃO</v>
          </cell>
          <cell r="D31" t="str">
            <v>M</v>
          </cell>
          <cell r="E31">
            <v>6.7466666666666661</v>
          </cell>
          <cell r="F31">
            <v>8.1</v>
          </cell>
          <cell r="G31">
            <v>54.647999999999996</v>
          </cell>
          <cell r="H31">
            <v>8.77</v>
          </cell>
          <cell r="I31">
            <v>59.168266666666661</v>
          </cell>
          <cell r="J31" t="str">
            <v>ELETRODUTO RÍGIDO PVC DE 3/4'', APARENTE, FIXADO POR ABRAÇADEIRAS METÁLICAS TIPO D. FORNECIMENTO E INSTALAÇÃO</v>
          </cell>
        </row>
        <row r="32">
          <cell r="B32">
            <v>91940</v>
          </cell>
          <cell r="C32" t="str">
            <v>CAIXA RETANGULAR 4" X 2" MÉDIA (1,30 M DO PISO), PVC, INSTALADA EM PAREDE - FORNECIMENTO E INSTALAÇÃO. AF_12/2015</v>
          </cell>
          <cell r="D32" t="str">
            <v>UN</v>
          </cell>
          <cell r="E32">
            <v>1</v>
          </cell>
          <cell r="F32">
            <v>9.76</v>
          </cell>
          <cell r="G32">
            <v>9.76</v>
          </cell>
          <cell r="H32">
            <v>10.73</v>
          </cell>
          <cell r="I32">
            <v>10.73</v>
          </cell>
          <cell r="J32" t="str">
            <v>CAIXA RETANGULAR 4" X 2" MÉDIA (1,30 M DO PISO), PVC, INSTALADA EM PAREDE - FORNECIMENTO E INSTALAÇÃO. AF_12/2015</v>
          </cell>
        </row>
        <row r="33">
          <cell r="B33">
            <v>91996</v>
          </cell>
          <cell r="C33" t="str">
            <v>TOMADA MÉDIA DE EMBUTIR (1 MÓDULO), 2P+T 10 A, INCLUINDO SUPORTE E PLACA - FORNECIMENTO E INSTALAÇÃO. AF_12/2015</v>
          </cell>
          <cell r="D33" t="str">
            <v>UN</v>
          </cell>
          <cell r="E33">
            <v>1</v>
          </cell>
          <cell r="F33">
            <v>22.36</v>
          </cell>
          <cell r="G33">
            <v>22.36</v>
          </cell>
          <cell r="H33">
            <v>23.83</v>
          </cell>
          <cell r="I33">
            <v>23.83</v>
          </cell>
          <cell r="J33" t="str">
            <v>TOMADA MÉDIA DE EMBUTIR (1 MÓDULO), 2P+T 10 A, INCLUINDO SUPORTE E PLACA - FORNECIMENTO E INSTALAÇÃO. AF_12/2015</v>
          </cell>
        </row>
        <row r="34">
          <cell r="B34">
            <v>91924</v>
          </cell>
          <cell r="C34" t="str">
            <v>CABO DE COBRE FLEXÍVEL ISOLADO, 1,5 MM², ANTI-CHAMA 450/750 V, PARA CIRCUITOS TERMINAIS - FORNECIMENTO E INSTALAÇÃO. AF_12/2015</v>
          </cell>
          <cell r="D34" t="str">
            <v>M</v>
          </cell>
          <cell r="E34">
            <v>23.650000000000002</v>
          </cell>
          <cell r="F34">
            <v>2.4300000000000002</v>
          </cell>
          <cell r="G34">
            <v>57.469500000000011</v>
          </cell>
          <cell r="H34">
            <v>2.5299999999999998</v>
          </cell>
          <cell r="I34">
            <v>59.834499999999998</v>
          </cell>
          <cell r="J34" t="str">
            <v>CABO DE COBRE FLEXÍVEL ISOLADO, 1,5 MM², ANTI-CHAMA 450/750 V, PARA CIRCUITOS TERMINAIS - FORNECIMENTO E INSTALAÇÃO. AF_12/2015</v>
          </cell>
        </row>
        <row r="35">
          <cell r="B35">
            <v>0</v>
          </cell>
          <cell r="C35">
            <v>0</v>
          </cell>
          <cell r="D35" t="str">
            <v>SUBTOTAL (R$)</v>
          </cell>
          <cell r="E35">
            <v>0</v>
          </cell>
          <cell r="F35" t="str">
            <v>DESONERADO</v>
          </cell>
          <cell r="G35">
            <v>144.24</v>
          </cell>
          <cell r="H35" t="str">
            <v>ONERADO</v>
          </cell>
          <cell r="I35">
            <v>153.56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 t="str">
            <v>02.INEL.PONT.006/01 COM MODIFICAÇÕES (ELETRODUTOS) + AUXILIAR (CAIXA POLAR) + 10754/ORSE (CABO MULTIPOLAR)</v>
          </cell>
        </row>
        <row r="39">
          <cell r="B39" t="str">
            <v>CP-005E</v>
          </cell>
          <cell r="C39" t="str">
            <v xml:space="preserve">D I S C R I M I N A Ç Ã O </v>
          </cell>
          <cell r="D39" t="str">
            <v>UNIDADE:</v>
          </cell>
          <cell r="E39" t="str">
            <v>un</v>
          </cell>
          <cell r="F39" t="str">
            <v>CUSTO DESONERADO (RS)</v>
          </cell>
          <cell r="G39">
            <v>0</v>
          </cell>
          <cell r="H39" t="str">
            <v>CUSTO SEM DESONERAÇÃO (RS)</v>
          </cell>
          <cell r="I39">
            <v>0</v>
          </cell>
          <cell r="J39">
            <v>455.36</v>
          </cell>
          <cell r="K39">
            <v>473.09</v>
          </cell>
          <cell r="L39" t="str">
            <v>PONTO DE UTILIZAÇÃO PARA AR CONDICIONADO (2,30M DO PISO), COM CABO DE 4,0 MM² FLEXÍVEL, ANTI-CHAMA, 450/750 V (ATÉ A EVAPORADORA) E CABO MULTIPOLAR 3X4,0MM² FLEXÍVEL 1KV POR CIMA DO FORRO (ENTRE EVAPORADORA E CONDENSADORA), INCLUSO ELETRODUTO RÍGIDO PVC DE 1'' E QUEBRA DE PAREDE.</v>
          </cell>
        </row>
        <row r="40">
          <cell r="B40" t="str">
            <v>CÓDIGO</v>
          </cell>
          <cell r="C40" t="str">
            <v>PONTO DE UTILIZAÇÃO PARA AR CONDICIONADO (2,30M DO PISO), COM CABO DE 4,0 MM² FLEXÍVEL, ANTI-CHAMA, 450/750 V (ATÉ A EVAPORADORA) E CABO MULTIPOLAR 3X4,0MM² FLEXÍVEL 1KV POR CIMA DO FORRO (ENTRE EVAPORADORA E CONDENSADORA), INCLUSO ELETRODUTO RÍGIDO PVC DE 1'' E QUEBRA DE PAREDE.</v>
          </cell>
          <cell r="D40" t="str">
            <v>UND</v>
          </cell>
          <cell r="E40" t="str">
            <v>QUANTIDADE</v>
          </cell>
          <cell r="F40" t="str">
            <v>UNITÁRIO</v>
          </cell>
          <cell r="G40" t="str">
            <v>TOTAL</v>
          </cell>
          <cell r="H40" t="str">
            <v>UNITÁRIO</v>
          </cell>
          <cell r="I40" t="str">
            <v>TOTAL</v>
          </cell>
        </row>
        <row r="41">
          <cell r="B41" t="str">
            <v>A01E</v>
          </cell>
          <cell r="C41" t="str">
            <v>ELETRODUTO RÍGIDO PVC DE 1'' (32MM) EMBUTIDO EM PAREDE, INCLUINDO RASGO. FORNECIMENTO E INSTALAÇÃO</v>
          </cell>
          <cell r="D41" t="str">
            <v>M</v>
          </cell>
          <cell r="E41">
            <v>1.7207666666666668</v>
          </cell>
          <cell r="F41">
            <v>20.91</v>
          </cell>
          <cell r="G41">
            <v>35.981231000000001</v>
          </cell>
          <cell r="H41">
            <v>23.1</v>
          </cell>
          <cell r="I41">
            <v>39.749710000000007</v>
          </cell>
          <cell r="J41" t="str">
            <v>ELETRODUTO RÍGIDO PVC DE 1'' (32MM) EMBUTIDO EM PAREDE, INCLUINDO RASGO. FORNECIMENTO E INSTALAÇÃO</v>
          </cell>
        </row>
        <row r="42">
          <cell r="B42" t="str">
            <v>A12E</v>
          </cell>
          <cell r="C42" t="str">
            <v>CAIXA DE PRÉ INSTALAÇÃO PARA AR CONDICIONADO, COM CAIXA DE PASSAGEM POLAR, FORNECIMENTO E INSTALAÇÃO</v>
          </cell>
          <cell r="D42" t="str">
            <v>UN</v>
          </cell>
          <cell r="E42">
            <v>1</v>
          </cell>
          <cell r="F42">
            <v>73.86</v>
          </cell>
          <cell r="G42">
            <v>73.86</v>
          </cell>
          <cell r="H42">
            <v>76.81</v>
          </cell>
          <cell r="I42">
            <v>76.81</v>
          </cell>
          <cell r="J42" t="str">
            <v>CAIXA DE PRÉ INSTALAÇÃO PARA AR CONDICIONADO, COM CAIXA DE PASSAGEM POLAR, FORNECIMENTO E INSTALAÇÃO</v>
          </cell>
        </row>
        <row r="43">
          <cell r="B43">
            <v>91222</v>
          </cell>
          <cell r="C43" t="str">
            <v>RASGO EM ALVENARIA PARA RAMAIS/ DISTRIBUIÇÃO COM DIÂMETROS MAIORES QUE 40 MM E MENORES OU IGUAIS A 75 MM. AF_05/2015</v>
          </cell>
          <cell r="D43" t="str">
            <v>M</v>
          </cell>
          <cell r="E43">
            <v>0.5</v>
          </cell>
          <cell r="F43">
            <v>9.25</v>
          </cell>
          <cell r="G43">
            <v>4.625</v>
          </cell>
          <cell r="H43">
            <v>10.45</v>
          </cell>
          <cell r="I43">
            <v>5.2249999999999996</v>
          </cell>
          <cell r="J43" t="str">
            <v>RASGO EM ALVENARIA PARA RAMAIS/ DISTRIBUIÇÃO COM DIÂMETROS MAIORES QUE 40 MM E MENORES OU IGUAIS A 75 MM. AF_05/2015</v>
          </cell>
        </row>
        <row r="44">
          <cell r="B44">
            <v>90467</v>
          </cell>
          <cell r="C44" t="str">
            <v>CHUMBAMENTO LINEAR EM ALVENARIA PARA RAMAIS/DISTRIBUIÇÃO COM DIÂMETROS MAIORES QUE 40 MM E MENORES OU IGUAIS A 75 MM. AF_05/2015</v>
          </cell>
          <cell r="D44" t="str">
            <v>M</v>
          </cell>
          <cell r="E44">
            <v>0.5</v>
          </cell>
          <cell r="F44">
            <v>13.97</v>
          </cell>
          <cell r="G44">
            <v>6.9850000000000003</v>
          </cell>
          <cell r="H44">
            <v>15.55</v>
          </cell>
          <cell r="I44">
            <v>7.7750000000000004</v>
          </cell>
          <cell r="J44" t="str">
            <v>CHUMBAMENTO LINEAR EM ALVENARIA PARA RAMAIS/DISTRIBUIÇÃO COM DIÂMETROS MAIORES QUE 40 MM E MENORES OU IGUAIS A 75 MM. AF_05/2015</v>
          </cell>
        </row>
        <row r="45">
          <cell r="B45">
            <v>91928</v>
          </cell>
          <cell r="C45" t="str">
            <v>CABO DE COBRE FLEXÍVEL ISOLADO, 4 MM², ANTI-CHAMA 450/750 V, PARA CIRCUITOS TERMINAIS - FORNECIMENTO E INSTALAÇÃO. AF_12/2015</v>
          </cell>
          <cell r="D45" t="str">
            <v>M</v>
          </cell>
          <cell r="E45">
            <v>21.01</v>
          </cell>
          <cell r="F45">
            <v>6.04</v>
          </cell>
          <cell r="G45">
            <v>126.9004</v>
          </cell>
          <cell r="H45">
            <v>6.19</v>
          </cell>
          <cell r="I45">
            <v>130.05190000000002</v>
          </cell>
          <cell r="J45" t="str">
            <v>CABO DE COBRE FLEXÍVEL ISOLADO, 4 MM², ANTI-CHAMA 450/750 V, PARA CIRCUITOS TERMINAIS - FORNECIMENTO E INSTALAÇÃO. AF_12/2015</v>
          </cell>
        </row>
        <row r="46">
          <cell r="B46">
            <v>39259</v>
          </cell>
          <cell r="C46" t="str">
            <v>CABO MULTIPOLAR DE COBRE, FLEXIVEL, CLASSE 4 OU 5, ISOLACAO EM HEPR, COBERTURA EM PVC-ST2, ANTICHAMA BWF-B, 0,6/1 KV, 3 CONDUTORES DE 4 MM2</v>
          </cell>
          <cell r="D46" t="str">
            <v>M</v>
          </cell>
          <cell r="E46">
            <v>11.22</v>
          </cell>
          <cell r="F46">
            <v>13.79</v>
          </cell>
          <cell r="G46">
            <v>154.72380000000001</v>
          </cell>
          <cell r="H46">
            <v>13.79</v>
          </cell>
          <cell r="I46">
            <v>154.72380000000001</v>
          </cell>
          <cell r="J46" t="str">
            <v>CABO MULTIPOLAR DE COBRE, FLEXIVEL, CLASSE 4 OU 5, ISOLACAO EM HEPR, COBERTURA EM PVC-ST2, ANTICHAMA BWF-B, 0,6/1 KV, 3 CONDUTORES DE 4 MM2</v>
          </cell>
        </row>
        <row r="47">
          <cell r="B47">
            <v>88264</v>
          </cell>
          <cell r="C47" t="str">
            <v>ELETRICISTA COM ENCARGOS COMPLEMENTARES</v>
          </cell>
          <cell r="D47" t="str">
            <v>H</v>
          </cell>
          <cell r="E47">
            <v>1.65</v>
          </cell>
          <cell r="F47">
            <v>17.75</v>
          </cell>
          <cell r="G47">
            <v>29.287499999999998</v>
          </cell>
          <cell r="H47">
            <v>20.010000000000002</v>
          </cell>
          <cell r="I47">
            <v>33.016500000000001</v>
          </cell>
        </row>
        <row r="48">
          <cell r="B48">
            <v>88316</v>
          </cell>
          <cell r="C48" t="str">
            <v>SERVENTE COM ENCARGOS COMPLEMENTARES</v>
          </cell>
          <cell r="D48" t="str">
            <v>H</v>
          </cell>
          <cell r="E48">
            <v>1.65</v>
          </cell>
          <cell r="F48">
            <v>13.94</v>
          </cell>
          <cell r="G48">
            <v>23.000999999999998</v>
          </cell>
          <cell r="H48">
            <v>15.6</v>
          </cell>
          <cell r="I48">
            <v>25.74</v>
          </cell>
        </row>
        <row r="49">
          <cell r="B49">
            <v>0</v>
          </cell>
          <cell r="C49">
            <v>0</v>
          </cell>
          <cell r="D49" t="str">
            <v>SUBTOTAL (R$)</v>
          </cell>
          <cell r="E49">
            <v>0</v>
          </cell>
          <cell r="F49" t="str">
            <v>DESONERADO</v>
          </cell>
          <cell r="G49">
            <v>455.36</v>
          </cell>
          <cell r="H49" t="str">
            <v>ONERADO</v>
          </cell>
          <cell r="I49">
            <v>473.09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02.INEL.PONT.006/01 COM MODIFICAÇÕES</v>
          </cell>
        </row>
        <row r="52">
          <cell r="B52" t="str">
            <v>CP-006E</v>
          </cell>
          <cell r="C52" t="str">
            <v xml:space="preserve">D I S C R I M I N A Ç Ã O </v>
          </cell>
          <cell r="D52" t="str">
            <v>UNIDADE:</v>
          </cell>
          <cell r="E52" t="str">
            <v>un</v>
          </cell>
          <cell r="F52" t="str">
            <v>CUSTO DESONERADO (RS)</v>
          </cell>
          <cell r="G52">
            <v>0</v>
          </cell>
          <cell r="H52" t="str">
            <v>CUSTO SEM DESONERAÇÃO (RS)</v>
          </cell>
          <cell r="I52">
            <v>0</v>
          </cell>
          <cell r="J52">
            <v>115.1</v>
          </cell>
          <cell r="K52">
            <v>122.91</v>
          </cell>
          <cell r="L52" t="str">
            <v>PONTO DE UTILIZAÇÃO PARA EXAUSTOR, INSTALADO A 2,50M DE ALTURA, COM CABO DE 4,0 MM² FLEXÍVEL, ANTI-CHAMA, ISOLAMENTO DE 750 V, 70°C, ELETRODUTO RÍGIDO PVC DE 1'' E QUEBRA DE PAREDE.</v>
          </cell>
        </row>
        <row r="53">
          <cell r="B53" t="str">
            <v>CÓDIGO</v>
          </cell>
          <cell r="C53" t="str">
            <v>PONTO DE UTILIZAÇÃO PARA EXAUSTOR, INSTALADO A 2,50M DE ALTURA, COM CABO DE 4,0 MM² FLEXÍVEL, ANTI-CHAMA, ISOLAMENTO DE 750 V, 70°C, ELETRODUTO RÍGIDO PVC DE 1'' E QUEBRA DE PAREDE.</v>
          </cell>
          <cell r="D53" t="str">
            <v>UND</v>
          </cell>
          <cell r="E53" t="str">
            <v>QUANTIDADE</v>
          </cell>
          <cell r="F53" t="str">
            <v>UNITÁRIO</v>
          </cell>
          <cell r="G53" t="str">
            <v>TOTAL</v>
          </cell>
          <cell r="H53" t="str">
            <v>UNITÁRIO</v>
          </cell>
          <cell r="I53" t="str">
            <v>TOTAL</v>
          </cell>
        </row>
        <row r="54">
          <cell r="B54" t="str">
            <v>A01E</v>
          </cell>
          <cell r="C54" t="str">
            <v>ELETRODUTO RÍGIDO PVC DE 1'' (32MM) EMBUTIDO EM PAREDE, INCLUINDO RASGO. FORNECIMENTO E INSTALAÇÃO</v>
          </cell>
          <cell r="D54" t="str">
            <v>M</v>
          </cell>
          <cell r="E54">
            <v>1.7207666666666668</v>
          </cell>
          <cell r="F54">
            <v>20.91</v>
          </cell>
          <cell r="G54">
            <v>35.981231000000001</v>
          </cell>
          <cell r="H54">
            <v>23.1</v>
          </cell>
          <cell r="I54">
            <v>39.749710000000007</v>
          </cell>
          <cell r="J54" t="str">
            <v>ELETRODUTO RÍGIDO PVC DE 1'' (32MM) EMBUTIDO EM PAREDE, INCLUINDO RASGO. FORNECIMENTO E INSTALAÇÃO</v>
          </cell>
        </row>
        <row r="55">
          <cell r="B55">
            <v>90456</v>
          </cell>
          <cell r="C55" t="str">
            <v>QUEBRA EM ALVENARIA PARA INSTALAÇÃO DE CAIXA DE TOMADA (4X4 OU 4X2). AF_05/2015</v>
          </cell>
          <cell r="D55" t="str">
            <v>UN</v>
          </cell>
          <cell r="E55">
            <v>1</v>
          </cell>
          <cell r="F55">
            <v>2.76</v>
          </cell>
          <cell r="G55">
            <v>2.76</v>
          </cell>
          <cell r="H55">
            <v>3.11</v>
          </cell>
          <cell r="I55">
            <v>3.11</v>
          </cell>
          <cell r="J55" t="str">
            <v>QUEBRA EM ALVENARIA PARA INSTALAÇÃO DE CAIXA DE TOMADA (4X4 OU 4X2). AF_05/2015</v>
          </cell>
        </row>
        <row r="56">
          <cell r="B56">
            <v>91939</v>
          </cell>
          <cell r="C56" t="str">
            <v>CAIXA RETANGULAR 4" X 2" ALTA (2,00 M DO PISO), PVC, INSTALADA EM PAREDE - FORNECIMENTO E INSTALAÇÃO. AF_12/2015</v>
          </cell>
          <cell r="D56" t="str">
            <v>UN</v>
          </cell>
          <cell r="E56">
            <v>1</v>
          </cell>
          <cell r="F56">
            <v>18.29</v>
          </cell>
          <cell r="G56">
            <v>18.29</v>
          </cell>
          <cell r="H56">
            <v>20.3</v>
          </cell>
          <cell r="I56">
            <v>20.3</v>
          </cell>
          <cell r="J56" t="str">
            <v>CAIXA RETANGULAR 4" X 2" ALTA (2,00 M DO PISO), PVC, INSTALADA EM PAREDE - FORNECIMENTO E INSTALAÇÃO. AF_12/2015</v>
          </cell>
        </row>
        <row r="57">
          <cell r="B57">
            <v>91945</v>
          </cell>
          <cell r="C57" t="str">
            <v>SUPORTE PARAFUSADO COM PLACA DE ENCAIXE 4" X 2" ALTO (2,00 M DO PISO) PARA PONTO ELÉTRICO - FORNECIMENTO E INSTALAÇÃO. AF_12/2015</v>
          </cell>
          <cell r="D57" t="str">
            <v>UN</v>
          </cell>
          <cell r="E57">
            <v>1</v>
          </cell>
          <cell r="F57">
            <v>7.03</v>
          </cell>
          <cell r="G57">
            <v>7.03</v>
          </cell>
          <cell r="H57">
            <v>7.44</v>
          </cell>
          <cell r="I57">
            <v>7.44</v>
          </cell>
          <cell r="J57" t="str">
            <v>SUPORTE PARAFUSADO COM PLACA DE ENCAIXE 4" X 2" ALTO (2,00 M DO PISO) PARA PONTO ELÉTRICO - FORNECIMENTO E INSTALAÇÃO. AF_12/2015</v>
          </cell>
        </row>
        <row r="58">
          <cell r="B58">
            <v>91928</v>
          </cell>
          <cell r="C58" t="str">
            <v>CABO DE COBRE FLEXÍVEL ISOLADO, 4 MM², ANTI-CHAMA 450/750 V, PARA CIRCUITOS TERMINAIS - FORNECIMENTO E INSTALAÇÃO. AF_12/2015</v>
          </cell>
          <cell r="D58" t="str">
            <v>M</v>
          </cell>
          <cell r="E58">
            <v>8.4502985074626871</v>
          </cell>
          <cell r="F58">
            <v>6.04</v>
          </cell>
          <cell r="G58">
            <v>51.03980298507463</v>
          </cell>
          <cell r="H58">
            <v>6.19</v>
          </cell>
          <cell r="I58">
            <v>52.307347761194038</v>
          </cell>
          <cell r="J58" t="str">
            <v>CABO DE COBRE FLEXÍVEL ISOLADO, 4 MM², ANTI-CHAMA 450/750 V, PARA CIRCUITOS TERMINAIS - FORNECIMENTO E INSTALAÇÃO. AF_12/2015</v>
          </cell>
        </row>
        <row r="59">
          <cell r="B59">
            <v>0</v>
          </cell>
          <cell r="C59">
            <v>0</v>
          </cell>
          <cell r="D59" t="str">
            <v>SUBTOTAL (R$)</v>
          </cell>
          <cell r="E59">
            <v>0</v>
          </cell>
          <cell r="F59" t="str">
            <v>DESONERADO</v>
          </cell>
          <cell r="G59">
            <v>115.1</v>
          </cell>
          <cell r="H59" t="str">
            <v>ONERADO</v>
          </cell>
          <cell r="I59">
            <v>122.91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>
            <v>0</v>
          </cell>
        </row>
        <row r="62">
          <cell r="B62" t="str">
            <v>CP-007E</v>
          </cell>
          <cell r="C62" t="str">
            <v xml:space="preserve">D I S C R I M I N A Ç Ã O </v>
          </cell>
          <cell r="D62" t="str">
            <v>UNIDADE:</v>
          </cell>
          <cell r="E62" t="str">
            <v>un</v>
          </cell>
          <cell r="F62" t="str">
            <v>CUSTO DESONERADO (RS)</v>
          </cell>
          <cell r="G62">
            <v>0</v>
          </cell>
          <cell r="H62" t="str">
            <v>CUSTO SEM DESONERAÇÃO (RS)</v>
          </cell>
          <cell r="I62">
            <v>0</v>
          </cell>
          <cell r="J62">
            <v>352.2</v>
          </cell>
          <cell r="K62">
            <v>369.67</v>
          </cell>
          <cell r="L62" t="str">
            <v>INSTALAÇÃO DE CAIXA DE PASSAGEM DE SOBREPOR EM AÇO GALVANIZADO 20X20X9, COMO PREVISTO EM PROJETO</v>
          </cell>
        </row>
        <row r="63">
          <cell r="B63" t="str">
            <v>CÓDIGO</v>
          </cell>
          <cell r="C63" t="str">
            <v>INSTALAÇÃO DE CAIXA DE PASSAGEM DE SOBREPOR EM AÇO GALVANIZADO 20X20X9, COMO PREVISTO EM PROJETO</v>
          </cell>
          <cell r="D63" t="str">
            <v>UND</v>
          </cell>
          <cell r="E63" t="str">
            <v>QUANTIDADE</v>
          </cell>
          <cell r="F63" t="str">
            <v>UNITÁRIO</v>
          </cell>
          <cell r="G63" t="str">
            <v>TOTAL</v>
          </cell>
          <cell r="H63" t="str">
            <v>UNITÁRIO</v>
          </cell>
          <cell r="I63" t="str">
            <v>TOTAL</v>
          </cell>
        </row>
        <row r="64">
          <cell r="B64" t="str">
            <v>A01E</v>
          </cell>
          <cell r="C64" t="str">
            <v>ELETRODUTO RÍGIDO PVC DE 1'' (32MM) EMBUTIDO EM PAREDE, INCLUINDO RASGO. FORNECIMENTO E INSTALAÇÃO</v>
          </cell>
          <cell r="D64" t="str">
            <v>M</v>
          </cell>
          <cell r="E64">
            <v>1.7207666666666668</v>
          </cell>
          <cell r="F64">
            <v>20.91</v>
          </cell>
          <cell r="G64">
            <v>35.981231000000001</v>
          </cell>
          <cell r="H64">
            <v>23.1</v>
          </cell>
          <cell r="I64">
            <v>39.749710000000007</v>
          </cell>
          <cell r="J64" t="str">
            <v>ELETRODUTO RÍGIDO PVC DE 1'' (32MM) EMBUTIDO EM PAREDE, INCLUINDO RASGO. FORNECIMENTO E INSTALAÇÃO</v>
          </cell>
        </row>
        <row r="65">
          <cell r="B65" t="str">
            <v>A04E</v>
          </cell>
          <cell r="C65" t="str">
            <v>ELETRODUTO RÍGIDO PVC DE 1 1/4'' (40MM) EMBUTIDO NO PISO, INCLUINDO RASGO. FORNECIMENTO E INSTALAÇÃO</v>
          </cell>
          <cell r="D65" t="str">
            <v>M</v>
          </cell>
          <cell r="E65">
            <v>1.075800000000001</v>
          </cell>
          <cell r="F65">
            <v>29.39</v>
          </cell>
          <cell r="G65">
            <v>31.617762000000031</v>
          </cell>
          <cell r="H65">
            <v>32.4</v>
          </cell>
          <cell r="I65">
            <v>34.855920000000033</v>
          </cell>
          <cell r="J65" t="str">
            <v>ELETRODUTO RÍGIDO PVC DE 1 1/4'' (40MM) EMBUTIDO NO PISO, INCLUINDO RASGO. FORNECIMENTO E INSTALAÇÃO</v>
          </cell>
        </row>
        <row r="66">
          <cell r="B66" t="str">
            <v>A03E</v>
          </cell>
          <cell r="C66" t="str">
            <v>ELETRODUTO RÍGIDO PVC DE 1 1/4'' (40MM) EMBUTIDO EM PAREDE, INCLUINDO RASGO. FORNECIMENTO E INSTALAÇÃO</v>
          </cell>
          <cell r="D66" t="str">
            <v>M</v>
          </cell>
          <cell r="E66">
            <v>0.86020000000000008</v>
          </cell>
          <cell r="F66">
            <v>21.89</v>
          </cell>
          <cell r="G66">
            <v>18.829778000000001</v>
          </cell>
          <cell r="H66">
            <v>24.08</v>
          </cell>
          <cell r="I66">
            <v>20.713616000000002</v>
          </cell>
          <cell r="J66" t="str">
            <v>ELETRODUTO RÍGIDO PVC DE 1 1/4'' (40MM) EMBUTIDO EM PAREDE, INCLUINDO RASGO. FORNECIMENTO E INSTALAÇÃO</v>
          </cell>
        </row>
        <row r="67">
          <cell r="B67">
            <v>95749</v>
          </cell>
          <cell r="C67" t="str">
            <v>ELETRODUTO DE AÇO GALVANIZADO, CLASSE LEVE, DN 20 MM (3/4), APARENTE, INSTALADO EM PAREDE - FORNECIMENTO E INSTALAÇÃO. AF_11/2016_P</v>
          </cell>
          <cell r="D67" t="str">
            <v>M</v>
          </cell>
          <cell r="E67">
            <v>1.346938775510204</v>
          </cell>
          <cell r="F67">
            <v>19.920000000000002</v>
          </cell>
          <cell r="G67">
            <v>26.831020408163266</v>
          </cell>
          <cell r="H67">
            <v>21.07</v>
          </cell>
          <cell r="I67">
            <v>28.38</v>
          </cell>
          <cell r="J67" t="str">
            <v>ELETRODUTO DE AÇO GALVANIZADO, CLASSE LEVE, DN 20 MM (3/4), APARENTE, INSTALADO EM PAREDE - FORNECIMENTO E INSTALAÇÃO. AF_11/2016_P</v>
          </cell>
        </row>
        <row r="68">
          <cell r="B68">
            <v>91928</v>
          </cell>
          <cell r="C68" t="str">
            <v>CABO DE COBRE FLEXÍVEL ISOLADO, 4 MM², ANTI-CHAMA 450/750 V, PARA CIRCUITOS TERMINAIS - FORNECIMENTO E INSTALAÇÃO. AF_12/2015</v>
          </cell>
          <cell r="D68" t="str">
            <v>M</v>
          </cell>
          <cell r="E68">
            <v>29.460298507462689</v>
          </cell>
          <cell r="F68">
            <v>6.04</v>
          </cell>
          <cell r="G68">
            <v>177.94020298507465</v>
          </cell>
          <cell r="H68">
            <v>6.19</v>
          </cell>
          <cell r="I68">
            <v>182.35924776119404</v>
          </cell>
          <cell r="J68" t="str">
            <v>CABO DE COBRE FLEXÍVEL ISOLADO, 4 MM², ANTI-CHAMA 450/750 V, PARA CIRCUITOS TERMINAIS - FORNECIMENTO E INSTALAÇÃO. AF_12/2015</v>
          </cell>
          <cell r="L68">
            <v>0</v>
          </cell>
        </row>
        <row r="69">
          <cell r="B69">
            <v>39771</v>
          </cell>
          <cell r="C69" t="str">
            <v>CAIXA DE PASSAGEM METALICA DE SOBREPOR COM TAMPA PARAFUSADA, DIMENSOES 20 X 20 X 10 CM</v>
          </cell>
          <cell r="D69" t="str">
            <v>UN</v>
          </cell>
          <cell r="E69">
            <v>1</v>
          </cell>
          <cell r="F69">
            <v>34.81</v>
          </cell>
          <cell r="G69">
            <v>34.81</v>
          </cell>
          <cell r="H69">
            <v>34.81</v>
          </cell>
          <cell r="I69">
            <v>34.81</v>
          </cell>
          <cell r="J69" t="str">
            <v>CAIXA DE PASSAGEM METALICA DE SOBREPOR COM TAMPA PARAFUSADA, DIMENSOES 20 X 20 X 10 CM</v>
          </cell>
        </row>
        <row r="70">
          <cell r="B70" t="str">
            <v>A13E</v>
          </cell>
          <cell r="C70" t="str">
            <v>CONECTOR RETO DE ALUMÍNIO PARA ELETRODUTO DE 1'', FORNECIMENTO E INSTALAÇÃO</v>
          </cell>
          <cell r="D70" t="str">
            <v>UN</v>
          </cell>
          <cell r="E70">
            <v>2</v>
          </cell>
          <cell r="F70">
            <v>3.59</v>
          </cell>
          <cell r="G70">
            <v>7.18</v>
          </cell>
          <cell r="H70">
            <v>3.72</v>
          </cell>
          <cell r="I70">
            <v>7.44</v>
          </cell>
          <cell r="J70" t="str">
            <v>CONECTOR RETO DE ALUMÍNIO PARA ELETRODUTO DE 1'', FORNECIMENTO E INSTALAÇÃO</v>
          </cell>
        </row>
        <row r="71">
          <cell r="B71">
            <v>88264</v>
          </cell>
          <cell r="C71" t="str">
            <v>ELETRICISTA COM ENCARGOS COMPLEMENTARES</v>
          </cell>
          <cell r="D71" t="str">
            <v>H</v>
          </cell>
          <cell r="E71">
            <v>0.6</v>
          </cell>
          <cell r="F71">
            <v>17.75</v>
          </cell>
          <cell r="G71">
            <v>10.65</v>
          </cell>
          <cell r="H71">
            <v>20.010000000000002</v>
          </cell>
          <cell r="I71">
            <v>12.006</v>
          </cell>
          <cell r="J71" t="str">
            <v>ELETRICISTA COM ENCARGOS COMPLEMENTARES</v>
          </cell>
        </row>
        <row r="72">
          <cell r="B72">
            <v>88316</v>
          </cell>
          <cell r="C72" t="str">
            <v>SERVENTE COM ENCARGOS COMPLEMENTARES</v>
          </cell>
          <cell r="D72" t="str">
            <v>H</v>
          </cell>
          <cell r="E72">
            <v>0.6</v>
          </cell>
          <cell r="F72">
            <v>13.94</v>
          </cell>
          <cell r="G72">
            <v>8.363999999999999</v>
          </cell>
          <cell r="H72">
            <v>15.6</v>
          </cell>
          <cell r="I72">
            <v>9.36</v>
          </cell>
          <cell r="J72" t="str">
            <v>SERVENTE COM ENCARGOS COMPLEMENTARES</v>
          </cell>
        </row>
        <row r="73">
          <cell r="B73">
            <v>0</v>
          </cell>
          <cell r="C73">
            <v>0</v>
          </cell>
          <cell r="D73" t="str">
            <v>SUBTOTAL (R$)</v>
          </cell>
          <cell r="E73">
            <v>0</v>
          </cell>
          <cell r="F73" t="str">
            <v>DESONERADO</v>
          </cell>
          <cell r="G73">
            <v>352.2</v>
          </cell>
          <cell r="H73" t="str">
            <v>ONERADO</v>
          </cell>
          <cell r="I73">
            <v>369.67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0</v>
          </cell>
        </row>
        <row r="76">
          <cell r="B76" t="str">
            <v>CP-008E</v>
          </cell>
          <cell r="C76" t="str">
            <v xml:space="preserve">D I S C R I M I N A Ç Ã O </v>
          </cell>
          <cell r="D76" t="str">
            <v>UNIDADE:</v>
          </cell>
          <cell r="E76" t="str">
            <v>un</v>
          </cell>
          <cell r="F76" t="str">
            <v>CUSTO DESONERADO (RS)</v>
          </cell>
          <cell r="G76">
            <v>0</v>
          </cell>
          <cell r="H76" t="str">
            <v>CUSTO SEM DESONERAÇÃO (RS)</v>
          </cell>
          <cell r="I76">
            <v>0</v>
          </cell>
          <cell r="J76">
            <v>119.67</v>
          </cell>
          <cell r="K76">
            <v>131.59</v>
          </cell>
          <cell r="L76" t="str">
            <v>INSTALAÇÃO DE CAIXA DE PASSAGEM 4X4 PVC DE EMBUTIR, COM ELETRODUTO RÍGIDO PVC 1 1/4'' EMBUTIDO NA PAREDE E NO PISO</v>
          </cell>
        </row>
        <row r="77">
          <cell r="B77" t="str">
            <v>CÓDIGO</v>
          </cell>
          <cell r="C77" t="str">
            <v>INSTALAÇÃO DE CAIXA DE PASSAGEM 4X4 PVC DE EMBUTIR, COM ELETRODUTO RÍGIDO PVC 1 1/4'' EMBUTIDO NA PAREDE E NO PISO</v>
          </cell>
          <cell r="D77" t="str">
            <v>UND</v>
          </cell>
          <cell r="E77" t="str">
            <v>QUANTIDADE</v>
          </cell>
          <cell r="F77" t="str">
            <v>UNITÁRIO</v>
          </cell>
          <cell r="G77" t="str">
            <v>TOTAL</v>
          </cell>
          <cell r="H77" t="str">
            <v>UNITÁRIO</v>
          </cell>
          <cell r="I77" t="str">
            <v>TOTAL</v>
          </cell>
        </row>
        <row r="78">
          <cell r="B78" t="str">
            <v>A03E</v>
          </cell>
          <cell r="C78" t="str">
            <v>ELETRODUTO RÍGIDO PVC DE 1 1/4'' (40MM) EMBUTIDO EM PAREDE, INCLUINDO RASGO. FORNECIMENTO E INSTALAÇÃO</v>
          </cell>
          <cell r="D78" t="str">
            <v>M</v>
          </cell>
          <cell r="E78">
            <v>2.5410000000000004</v>
          </cell>
          <cell r="F78">
            <v>21.89</v>
          </cell>
          <cell r="G78">
            <v>55.622490000000006</v>
          </cell>
          <cell r="H78">
            <v>24.08</v>
          </cell>
          <cell r="I78">
            <v>61.187280000000001</v>
          </cell>
          <cell r="J78" t="str">
            <v>ELETRODUTO RÍGIDO PVC DE 1 1/4'' (40MM) EMBUTIDO EM PAREDE, INCLUINDO RASGO. FORNECIMENTO E INSTALAÇÃO</v>
          </cell>
        </row>
        <row r="79">
          <cell r="B79" t="str">
            <v>A04E</v>
          </cell>
          <cell r="C79" t="str">
            <v>ELETRODUTO RÍGIDO PVC DE 1 1/4'' (40MM) EMBUTIDO NO PISO, INCLUINDO RASGO. FORNECIMENTO E INSTALAÇÃO</v>
          </cell>
          <cell r="D79" t="str">
            <v>M</v>
          </cell>
          <cell r="E79">
            <v>1.7489999999999999</v>
          </cell>
          <cell r="F79">
            <v>29.39</v>
          </cell>
          <cell r="G79">
            <v>51.403109999999998</v>
          </cell>
          <cell r="H79">
            <v>32.4</v>
          </cell>
          <cell r="I79">
            <v>56.667599999999993</v>
          </cell>
          <cell r="J79" t="str">
            <v>ELETRODUTO RÍGIDO PVC DE 1 1/4'' (40MM) EMBUTIDO NO PISO, INCLUINDO RASGO. FORNECIMENTO E INSTALAÇÃO</v>
          </cell>
        </row>
        <row r="80">
          <cell r="B80">
            <v>91943</v>
          </cell>
          <cell r="C80" t="str">
            <v>CAIXA RETANGULAR 4" X 4" MÉDIA (1,30 M DO PISO), PVC, INSTALADA EM PAREDE - FORNECIMENTO E INSTALAÇÃO. AF_12/2015</v>
          </cell>
          <cell r="D80" t="str">
            <v>UN</v>
          </cell>
          <cell r="E80">
            <v>1</v>
          </cell>
          <cell r="F80">
            <v>12.64</v>
          </cell>
          <cell r="G80">
            <v>12.64</v>
          </cell>
          <cell r="H80">
            <v>13.74</v>
          </cell>
          <cell r="I80">
            <v>13.74</v>
          </cell>
          <cell r="J80" t="str">
            <v>CAIXA RETANGULAR 4" X 4" MÉDIA (1,30 M DO PISO), PVC, INSTALADA EM PAREDE - FORNECIMENTO E INSTALAÇÃO. AF_12/2015</v>
          </cell>
        </row>
        <row r="81">
          <cell r="B81">
            <v>0</v>
          </cell>
          <cell r="C81">
            <v>0</v>
          </cell>
          <cell r="D81" t="str">
            <v>SUBTOTAL (R$)</v>
          </cell>
          <cell r="E81">
            <v>0</v>
          </cell>
          <cell r="F81" t="str">
            <v>DESONERADO</v>
          </cell>
          <cell r="G81">
            <v>119.67</v>
          </cell>
          <cell r="H81" t="str">
            <v>ONERADO</v>
          </cell>
          <cell r="I81">
            <v>131.59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0</v>
          </cell>
        </row>
        <row r="84">
          <cell r="B84" t="str">
            <v>CP-009E</v>
          </cell>
          <cell r="C84" t="str">
            <v xml:space="preserve">D I S C R I M I N A Ç Ã O </v>
          </cell>
          <cell r="D84" t="str">
            <v>UNIDADE:</v>
          </cell>
          <cell r="E84" t="str">
            <v>un</v>
          </cell>
          <cell r="F84" t="str">
            <v>CUSTO DESONERADO (RS)</v>
          </cell>
          <cell r="G84">
            <v>0</v>
          </cell>
          <cell r="H84" t="str">
            <v>CUSTO SEM DESONERAÇÃO (RS)</v>
          </cell>
          <cell r="I84">
            <v>0</v>
          </cell>
          <cell r="J84">
            <v>76.739999999999995</v>
          </cell>
          <cell r="K84">
            <v>82.69</v>
          </cell>
          <cell r="L84" t="str">
            <v>INSTALAÇÃO DE CAIXA DE PASSAGEM 4x2 PVC DE EMBUTIR, COM ELETRODUTO 1'' RÍGIDO PVC EMBUTIDO NA PAREDE E CABO 1,5MM2</v>
          </cell>
        </row>
        <row r="85">
          <cell r="B85" t="str">
            <v>CÓDIGO</v>
          </cell>
          <cell r="C85" t="str">
            <v>INSTALAÇÃO DE CAIXA DE PASSAGEM 4x2 PVC DE EMBUTIR, COM ELETRODUTO 1'' RÍGIDO PVC EMBUTIDO NA PAREDE E CABO 1,5MM2</v>
          </cell>
          <cell r="D85" t="str">
            <v>UND</v>
          </cell>
          <cell r="E85" t="str">
            <v>QUANTIDADE</v>
          </cell>
          <cell r="F85" t="str">
            <v>UNITÁRIO</v>
          </cell>
          <cell r="G85" t="str">
            <v>TOTAL</v>
          </cell>
          <cell r="H85" t="str">
            <v>UNITÁRIO</v>
          </cell>
          <cell r="I85" t="str">
            <v>TOTAL</v>
          </cell>
        </row>
        <row r="86">
          <cell r="B86" t="str">
            <v>A03E</v>
          </cell>
          <cell r="C86" t="str">
            <v>ELETRODUTO RÍGIDO PVC DE 1 1/4'' (40MM) EMBUTIDO EM PAREDE, INCLUINDO RASGO. FORNECIMENTO E INSTALAÇÃO</v>
          </cell>
          <cell r="D86" t="str">
            <v>M</v>
          </cell>
          <cell r="E86">
            <v>1.7207666666666668</v>
          </cell>
          <cell r="F86">
            <v>21.89</v>
          </cell>
          <cell r="G86">
            <v>37.667582333333335</v>
          </cell>
          <cell r="H86">
            <v>24.08</v>
          </cell>
          <cell r="I86">
            <v>41.436061333333335</v>
          </cell>
          <cell r="J86" t="str">
            <v>ELETRODUTO RÍGIDO PVC DE 1 1/4'' (40MM) EMBUTIDO EM PAREDE, INCLUINDO RASGO. FORNECIMENTO E INSTALAÇÃO</v>
          </cell>
        </row>
        <row r="87">
          <cell r="B87">
            <v>91924</v>
          </cell>
          <cell r="C87" t="str">
            <v>CABO DE COBRE FLEXÍVEL ISOLADO, 1,5 MM², ANTI-CHAMA 450/750 V, PARA CIRCUITOS TERMINAIS - FORNECIMENTO E INSTALAÇÃO. AF_12/2015</v>
          </cell>
          <cell r="D87" t="str">
            <v>M</v>
          </cell>
          <cell r="E87">
            <v>12.063333333333334</v>
          </cell>
          <cell r="F87">
            <v>2.4300000000000002</v>
          </cell>
          <cell r="G87">
            <v>29.313900000000004</v>
          </cell>
          <cell r="H87">
            <v>2.5299999999999998</v>
          </cell>
          <cell r="I87">
            <v>30.520233333333334</v>
          </cell>
          <cell r="J87" t="str">
            <v>CABO DE COBRE FLEXÍVEL ISOLADO, 1,5 MM², ANTI-CHAMA 450/750 V, PARA CIRCUITOS TERMINAIS - FORNECIMENTO E INSTALAÇÃO. AF_12/2015</v>
          </cell>
        </row>
        <row r="88">
          <cell r="B88">
            <v>91940</v>
          </cell>
          <cell r="C88" t="str">
            <v>CAIXA RETANGULAR 4" X 2" MÉDIA (1,30 M DO PISO), PVC, INSTALADA EM PAREDE - FORNECIMENTO E INSTALAÇÃO. AF_12/2015</v>
          </cell>
          <cell r="D88" t="str">
            <v>UN</v>
          </cell>
          <cell r="E88">
            <v>1</v>
          </cell>
          <cell r="F88">
            <v>9.76</v>
          </cell>
          <cell r="G88">
            <v>9.76</v>
          </cell>
          <cell r="H88">
            <v>10.73</v>
          </cell>
          <cell r="I88">
            <v>10.73</v>
          </cell>
          <cell r="J88" t="str">
            <v>CAIXA RETANGULAR 4" X 2" MÉDIA (1,30 M DO PISO), PVC, INSTALADA EM PAREDE - FORNECIMENTO E INSTALAÇÃO. AF_12/2015</v>
          </cell>
        </row>
        <row r="89">
          <cell r="B89">
            <v>0</v>
          </cell>
          <cell r="C89">
            <v>0</v>
          </cell>
          <cell r="D89" t="str">
            <v>SUBTOTAL (R$)</v>
          </cell>
          <cell r="E89">
            <v>0</v>
          </cell>
          <cell r="F89" t="str">
            <v>DESONERADO</v>
          </cell>
          <cell r="G89">
            <v>76.739999999999995</v>
          </cell>
          <cell r="H89" t="str">
            <v>ONERADO</v>
          </cell>
          <cell r="I89">
            <v>82.69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B91" t="str">
            <v>02.INEL.PONT.007/01 COM MODIFICAÇÕES</v>
          </cell>
        </row>
        <row r="92">
          <cell r="B92" t="str">
            <v>CP-010E</v>
          </cell>
          <cell r="C92" t="str">
            <v xml:space="preserve">D I S C R I M I N A Ç Ã O </v>
          </cell>
          <cell r="D92" t="str">
            <v>UNIDADE:</v>
          </cell>
          <cell r="E92" t="str">
            <v>un</v>
          </cell>
          <cell r="F92" t="str">
            <v>CUSTO DESONERADO (RS)</v>
          </cell>
          <cell r="G92">
            <v>0</v>
          </cell>
          <cell r="H92" t="str">
            <v>CUSTO SEM DESONERAÇÃO (RS)</v>
          </cell>
          <cell r="I92">
            <v>0</v>
          </cell>
          <cell r="J92">
            <v>87.26</v>
          </cell>
          <cell r="K92">
            <v>93.84</v>
          </cell>
          <cell r="L92" t="str">
            <v>INTERRUPTOR SIMPLES (1 MÓDULO), 10A/250V, INCLUINDO SUPORTE E PLACA, QUEBRA DE PAREDE, ELETRODUTO 3/4'' E CABO 1,5MM2, FORNECIMENTO E INSTALAÇÃO</v>
          </cell>
        </row>
        <row r="93">
          <cell r="B93" t="str">
            <v>CÓDIGO</v>
          </cell>
          <cell r="C93" t="str">
            <v>INTERRUPTOR SIMPLES (1 MÓDULO), 10A/250V, INCLUINDO SUPORTE E PLACA, QUEBRA DE PAREDE, ELETRODUTO 3/4'' E CABO 1,5MM2, FORNECIMENTO E INSTALAÇÃO</v>
          </cell>
          <cell r="D93" t="str">
            <v>UND</v>
          </cell>
          <cell r="E93" t="str">
            <v>QUANTIDADE</v>
          </cell>
          <cell r="F93" t="str">
            <v>UNITÁRIO</v>
          </cell>
          <cell r="G93" t="str">
            <v>TOTAL</v>
          </cell>
          <cell r="H93" t="str">
            <v>UNITÁRIO</v>
          </cell>
          <cell r="I93" t="str">
            <v>TOTAL</v>
          </cell>
        </row>
        <row r="94">
          <cell r="B94" t="str">
            <v>A06E</v>
          </cell>
          <cell r="C94" t="str">
            <v>ELETRODUTO RÍGIDO PVC DE 3/4'' (25MM) EMBUTIDO EM PAREDE, INCLUINDO RASGO. FORNECIMENTO E INSTALAÇÃO</v>
          </cell>
          <cell r="D94" t="str">
            <v>M</v>
          </cell>
          <cell r="E94">
            <v>1.3210999999999999</v>
          </cell>
          <cell r="F94">
            <v>20.04</v>
          </cell>
          <cell r="G94">
            <v>26.474843999999997</v>
          </cell>
          <cell r="H94">
            <v>22.24</v>
          </cell>
          <cell r="I94">
            <v>29.381263999999998</v>
          </cell>
          <cell r="J94" t="str">
            <v>ELETRODUTO RÍGIDO PVC DE 3/4'' (25MM) EMBUTIDO EM PAREDE, INCLUINDO RASGO. FORNECIMENTO E INSTALAÇÃO</v>
          </cell>
        </row>
        <row r="95">
          <cell r="B95">
            <v>90456</v>
          </cell>
          <cell r="C95" t="str">
            <v>QUEBRA EM ALVENARIA PARA INSTALAÇÃO DE CAIXA DE TOMADA (4X4 OU 4X2). AF_05/2015</v>
          </cell>
          <cell r="D95" t="str">
            <v>UN</v>
          </cell>
          <cell r="E95">
            <v>1</v>
          </cell>
          <cell r="F95">
            <v>2.76</v>
          </cell>
          <cell r="G95">
            <v>2.76</v>
          </cell>
          <cell r="H95">
            <v>3.11</v>
          </cell>
          <cell r="I95">
            <v>3.11</v>
          </cell>
          <cell r="J95" t="str">
            <v>QUEBRA EM ALVENARIA PARA INSTALAÇÃO DE CAIXA DE TOMADA (4X4 OU 4X2). AF_05/2015</v>
          </cell>
        </row>
        <row r="96">
          <cell r="B96">
            <v>91940</v>
          </cell>
          <cell r="C96" t="str">
            <v>CAIXA RETANGULAR 4" X 2" MÉDIA (1,30 M DO PISO), PVC, INSTALADA EM PAREDE - FORNECIMENTO E INSTALAÇÃO. AF_12/2015</v>
          </cell>
          <cell r="D96" t="str">
            <v>UN</v>
          </cell>
          <cell r="E96">
            <v>1</v>
          </cell>
          <cell r="F96">
            <v>9.76</v>
          </cell>
          <cell r="G96">
            <v>9.76</v>
          </cell>
          <cell r="H96">
            <v>10.73</v>
          </cell>
          <cell r="I96">
            <v>10.73</v>
          </cell>
          <cell r="J96" t="str">
            <v>CAIXA RETANGULAR 4" X 2" MÉDIA (1,30 M DO PISO), PVC, INSTALADA EM PAREDE - FORNECIMENTO E INSTALAÇÃO. AF_12/2015</v>
          </cell>
        </row>
        <row r="97">
          <cell r="B97">
            <v>91953</v>
          </cell>
          <cell r="C97" t="str">
            <v>INTERRUPTOR SIMPLES (1 MÓDULO), 10A/250V, INCLUINDO SUPORTE E PLACA - FORNECIMENTO E INSTALAÇÃO. AF_12/2015</v>
          </cell>
          <cell r="D97" t="str">
            <v>UN</v>
          </cell>
          <cell r="E97">
            <v>1</v>
          </cell>
          <cell r="F97">
            <v>18.95</v>
          </cell>
          <cell r="G97">
            <v>18.95</v>
          </cell>
          <cell r="H97">
            <v>20.100000000000001</v>
          </cell>
          <cell r="I97">
            <v>20.100000000000001</v>
          </cell>
          <cell r="J97" t="str">
            <v>INTERRUPTOR SIMPLES (1 MÓDULO), 10A/250V, INCLUINDO SUPORTE E PLACA - FORNECIMENTO E INSTALAÇÃO. AF_12/2015</v>
          </cell>
        </row>
        <row r="98">
          <cell r="B98">
            <v>91924</v>
          </cell>
          <cell r="C98" t="str">
            <v>CABO DE COBRE FLEXÍVEL ISOLADO, 1,5 MM², ANTI-CHAMA 450/750 V, PARA CIRCUITOS TERMINAIS - FORNECIMENTO E INSTALAÇÃO. AF_12/2015</v>
          </cell>
          <cell r="D98" t="str">
            <v>M</v>
          </cell>
          <cell r="E98">
            <v>12.063333333333334</v>
          </cell>
          <cell r="F98">
            <v>2.4300000000000002</v>
          </cell>
          <cell r="G98">
            <v>29.313900000000004</v>
          </cell>
          <cell r="H98">
            <v>2.5299999999999998</v>
          </cell>
          <cell r="I98">
            <v>30.520233333333334</v>
          </cell>
          <cell r="J98" t="str">
            <v>CABO DE COBRE FLEXÍVEL ISOLADO, 1,5 MM², ANTI-CHAMA 450/750 V, PARA CIRCUITOS TERMINAIS - FORNECIMENTO E INSTALAÇÃO. AF_12/2015</v>
          </cell>
        </row>
        <row r="99">
          <cell r="B99">
            <v>0</v>
          </cell>
          <cell r="C99">
            <v>0</v>
          </cell>
          <cell r="D99" t="str">
            <v>SUBTOTAL (R$)</v>
          </cell>
          <cell r="E99">
            <v>0</v>
          </cell>
          <cell r="F99" t="str">
            <v>DESONERADO</v>
          </cell>
          <cell r="G99">
            <v>87.26</v>
          </cell>
          <cell r="H99" t="str">
            <v>ONERADO</v>
          </cell>
          <cell r="I99">
            <v>93.84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B101" t="str">
            <v>02.INEL.PONT.007/01 COM MODIFICAÇÕES</v>
          </cell>
        </row>
        <row r="102">
          <cell r="B102" t="str">
            <v>CP-011E</v>
          </cell>
          <cell r="C102" t="str">
            <v xml:space="preserve">D I S C R I M I N A Ç Ã O </v>
          </cell>
          <cell r="D102" t="str">
            <v>UNIDADE:</v>
          </cell>
          <cell r="E102" t="str">
            <v>un</v>
          </cell>
          <cell r="F102" t="str">
            <v>CUSTO DESONERADO (RS)</v>
          </cell>
          <cell r="G102">
            <v>0</v>
          </cell>
          <cell r="H102" t="str">
            <v>CUSTO SEM DESONERAÇÃO (RS)</v>
          </cell>
          <cell r="I102">
            <v>0</v>
          </cell>
          <cell r="J102">
            <v>98.35</v>
          </cell>
          <cell r="K102">
            <v>105.56</v>
          </cell>
          <cell r="L102" t="str">
            <v>INTERRUPTOR SIMPLES (2 MÓDULOS), 10A/250V, INCLUINDO SUPORTE E PLACA, QUEBRA DE PAREDE, ELETRODUTO 3/4'' E CABO 1,5MM2, FORNECIMENTO E INSTALAÇÃO</v>
          </cell>
        </row>
        <row r="103">
          <cell r="B103" t="str">
            <v>CÓDIGO</v>
          </cell>
          <cell r="C103" t="str">
            <v>INTERRUPTOR SIMPLES (2 MÓDULOS), 10A/250V, INCLUINDO SUPORTE E PLACA, QUEBRA DE PAREDE, ELETRODUTO 3/4'' E CABO 1,5MM2, FORNECIMENTO E INSTALAÇÃO</v>
          </cell>
          <cell r="D103" t="str">
            <v>UND</v>
          </cell>
          <cell r="E103" t="str">
            <v>QUANTIDADE</v>
          </cell>
          <cell r="F103" t="str">
            <v>UNITÁRIO</v>
          </cell>
          <cell r="G103" t="str">
            <v>TOTAL</v>
          </cell>
          <cell r="H103" t="str">
            <v>UNITÁRIO</v>
          </cell>
          <cell r="I103" t="str">
            <v>TOTAL</v>
          </cell>
        </row>
        <row r="104">
          <cell r="B104" t="str">
            <v>A06E</v>
          </cell>
          <cell r="C104" t="str">
            <v>ELETRODUTO RÍGIDO PVC DE 3/4'' (25MM) EMBUTIDO EM PAREDE, INCLUINDO RASGO. FORNECIMENTO E INSTALAÇÃO</v>
          </cell>
          <cell r="D104" t="str">
            <v>M</v>
          </cell>
          <cell r="E104">
            <v>1.3210999999999999</v>
          </cell>
          <cell r="F104">
            <v>20.04</v>
          </cell>
          <cell r="G104">
            <v>26.474843999999997</v>
          </cell>
          <cell r="H104">
            <v>22.24</v>
          </cell>
          <cell r="I104">
            <v>29.381263999999998</v>
          </cell>
          <cell r="J104" t="str">
            <v>ELETRODUTO RÍGIDO PVC DE 3/4'' (25MM) EMBUTIDO EM PAREDE, INCLUINDO RASGO. FORNECIMENTO E INSTALAÇÃO</v>
          </cell>
        </row>
        <row r="105">
          <cell r="B105">
            <v>90456</v>
          </cell>
          <cell r="C105" t="str">
            <v>QUEBRA EM ALVENARIA PARA INSTALAÇÃO DE CAIXA DE TOMADA (4X4 OU 4X2). AF_05/2015</v>
          </cell>
          <cell r="D105" t="str">
            <v>UN</v>
          </cell>
          <cell r="E105">
            <v>1</v>
          </cell>
          <cell r="F105">
            <v>2.76</v>
          </cell>
          <cell r="G105">
            <v>2.76</v>
          </cell>
          <cell r="H105">
            <v>3.11</v>
          </cell>
          <cell r="I105">
            <v>3.11</v>
          </cell>
          <cell r="J105" t="str">
            <v>QUEBRA EM ALVENARIA PARA INSTALAÇÃO DE CAIXA DE TOMADA (4X4 OU 4X2). AF_05/2015</v>
          </cell>
        </row>
        <row r="106">
          <cell r="B106">
            <v>91940</v>
          </cell>
          <cell r="C106" t="str">
            <v>CAIXA RETANGULAR 4" X 2" MÉDIA (1,30 M DO PISO), PVC, INSTALADA EM PAREDE - FORNECIMENTO E INSTALAÇÃO. AF_12/2015</v>
          </cell>
          <cell r="D106" t="str">
            <v>UN</v>
          </cell>
          <cell r="E106">
            <v>1</v>
          </cell>
          <cell r="F106">
            <v>9.76</v>
          </cell>
          <cell r="G106">
            <v>9.76</v>
          </cell>
          <cell r="H106">
            <v>10.73</v>
          </cell>
          <cell r="I106">
            <v>10.73</v>
          </cell>
          <cell r="J106" t="str">
            <v>CAIXA RETANGULAR 4" X 2" MÉDIA (1,30 M DO PISO), PVC, INSTALADA EM PAREDE - FORNECIMENTO E INSTALAÇÃO. AF_12/2015</v>
          </cell>
        </row>
        <row r="107">
          <cell r="B107">
            <v>91959</v>
          </cell>
          <cell r="C107" t="str">
            <v>INTERRUPTOR SIMPLES (2 MÓDULOS), 10A/250V, INCLUINDO SUPORTE E PLACA - FORNECIMENTO E INSTALAÇÃO. AF_12/2015</v>
          </cell>
          <cell r="D107" t="str">
            <v>UN</v>
          </cell>
          <cell r="E107">
            <v>1</v>
          </cell>
          <cell r="F107">
            <v>30.04</v>
          </cell>
          <cell r="G107">
            <v>30.04</v>
          </cell>
          <cell r="H107">
            <v>31.82</v>
          </cell>
          <cell r="I107">
            <v>31.82</v>
          </cell>
          <cell r="J107" t="str">
            <v>INTERRUPTOR SIMPLES (2 MÓDULOS), 10A/250V, INCLUINDO SUPORTE E PLACA - FORNECIMENTO E INSTALAÇÃO. AF_12/2015</v>
          </cell>
        </row>
        <row r="108">
          <cell r="B108">
            <v>91924</v>
          </cell>
          <cell r="C108" t="str">
            <v>CABO DE COBRE FLEXÍVEL ISOLADO, 1,5 MM², ANTI-CHAMA 450/750 V, PARA CIRCUITOS TERMINAIS - FORNECIMENTO E INSTALAÇÃO. AF_12/2015</v>
          </cell>
          <cell r="D108" t="str">
            <v>M</v>
          </cell>
          <cell r="E108">
            <v>12.063333333333334</v>
          </cell>
          <cell r="F108">
            <v>2.4300000000000002</v>
          </cell>
          <cell r="G108">
            <v>29.313900000000004</v>
          </cell>
          <cell r="H108">
            <v>2.5299999999999998</v>
          </cell>
          <cell r="I108">
            <v>30.520233333333334</v>
          </cell>
          <cell r="J108" t="str">
            <v>CABO DE COBRE FLEXÍVEL ISOLADO, 1,5 MM², ANTI-CHAMA 450/750 V, PARA CIRCUITOS TERMINAIS - FORNECIMENTO E INSTALAÇÃO. AF_12/2015</v>
          </cell>
        </row>
        <row r="109">
          <cell r="B109">
            <v>0</v>
          </cell>
          <cell r="C109">
            <v>0</v>
          </cell>
          <cell r="D109" t="str">
            <v>SUBTOTAL (R$)</v>
          </cell>
          <cell r="E109">
            <v>0</v>
          </cell>
          <cell r="F109" t="str">
            <v>DESONERADO</v>
          </cell>
          <cell r="G109">
            <v>98.35</v>
          </cell>
          <cell r="H109" t="str">
            <v>ONERADO</v>
          </cell>
          <cell r="I109">
            <v>105.56</v>
          </cell>
        </row>
        <row r="111">
          <cell r="B111" t="str">
            <v>02.INEL.PONT.001/02 COM MODIFICAÇÕES</v>
          </cell>
        </row>
        <row r="112">
          <cell r="B112" t="str">
            <v>CP-012E</v>
          </cell>
          <cell r="C112" t="str">
            <v xml:space="preserve">D I S C R I M I N A Ç Ã O </v>
          </cell>
          <cell r="D112" t="str">
            <v>UNIDADE:</v>
          </cell>
          <cell r="E112" t="str">
            <v>un</v>
          </cell>
          <cell r="F112" t="str">
            <v>CUSTO DESONERADO (RS)</v>
          </cell>
          <cell r="G112">
            <v>0</v>
          </cell>
          <cell r="H112" t="str">
            <v>CUSTO SEM DESONERAÇÃO (RS)</v>
          </cell>
          <cell r="I112">
            <v>0</v>
          </cell>
          <cell r="J112">
            <v>109.43</v>
          </cell>
          <cell r="K112">
            <v>117.27</v>
          </cell>
          <cell r="L112" t="str">
            <v>INTERRUPTOR SIMPLES (3 MÓDULOS), 10A/250V, INCLUINDO SUPORTE E PLACA, QUEBRA DE PAREDE, ELETRODUTO 3/4'' E CABO 1,5MM2, FORNECIMENTO E INSTALAÇÃO</v>
          </cell>
        </row>
        <row r="113">
          <cell r="B113" t="str">
            <v>CÓDIGO</v>
          </cell>
          <cell r="C113" t="str">
            <v>INTERRUPTOR SIMPLES (3 MÓDULOS), 10A/250V, INCLUINDO SUPORTE E PLACA, QUEBRA DE PAREDE, ELETRODUTO 3/4'' E CABO 1,5MM2, FORNECIMENTO E INSTALAÇÃO</v>
          </cell>
          <cell r="D113" t="str">
            <v>UND</v>
          </cell>
          <cell r="E113" t="str">
            <v>QUANTIDADE</v>
          </cell>
          <cell r="F113" t="str">
            <v>UNITÁRIO</v>
          </cell>
          <cell r="G113" t="str">
            <v>TOTAL</v>
          </cell>
          <cell r="H113" t="str">
            <v>UNITÁRIO</v>
          </cell>
          <cell r="I113" t="str">
            <v>TOTAL</v>
          </cell>
        </row>
        <row r="114">
          <cell r="B114" t="str">
            <v>A06E</v>
          </cell>
          <cell r="C114" t="str">
            <v>ELETRODUTO RÍGIDO PVC DE 3/4'' (25MM) EMBUTIDO EM PAREDE, INCLUINDO RASGO. FORNECIMENTO E INSTALAÇÃO</v>
          </cell>
          <cell r="D114" t="str">
            <v>M</v>
          </cell>
          <cell r="E114">
            <v>1.3210999999999999</v>
          </cell>
          <cell r="F114">
            <v>20.04</v>
          </cell>
          <cell r="G114">
            <v>26.474843999999997</v>
          </cell>
          <cell r="H114">
            <v>22.24</v>
          </cell>
          <cell r="I114">
            <v>29.381263999999998</v>
          </cell>
          <cell r="J114" t="str">
            <v>ELETRODUTO RÍGIDO PVC DE 3/4'' (25MM) EMBUTIDO EM PAREDE, INCLUINDO RASGO. FORNECIMENTO E INSTALAÇÃO</v>
          </cell>
        </row>
        <row r="115">
          <cell r="B115">
            <v>90456</v>
          </cell>
          <cell r="C115" t="str">
            <v>QUEBRA EM ALVENARIA PARA INSTALAÇÃO DE CAIXA DE TOMADA (4X4 OU 4X2). AF_05/2015</v>
          </cell>
          <cell r="D115" t="str">
            <v>UN</v>
          </cell>
          <cell r="E115">
            <v>1</v>
          </cell>
          <cell r="F115">
            <v>2.76</v>
          </cell>
          <cell r="G115">
            <v>2.76</v>
          </cell>
          <cell r="H115">
            <v>3.11</v>
          </cell>
          <cell r="I115">
            <v>3.11</v>
          </cell>
          <cell r="J115" t="str">
            <v>QUEBRA EM ALVENARIA PARA INSTALAÇÃO DE CAIXA DE TOMADA (4X4 OU 4X2). AF_05/2015</v>
          </cell>
        </row>
        <row r="116">
          <cell r="B116">
            <v>91940</v>
          </cell>
          <cell r="C116" t="str">
            <v>CAIXA RETANGULAR 4" X 2" MÉDIA (1,30 M DO PISO), PVC, INSTALADA EM PAREDE - FORNECIMENTO E INSTALAÇÃO. AF_12/2015</v>
          </cell>
          <cell r="D116" t="str">
            <v>UN</v>
          </cell>
          <cell r="E116">
            <v>1</v>
          </cell>
          <cell r="F116">
            <v>9.76</v>
          </cell>
          <cell r="G116">
            <v>9.76</v>
          </cell>
          <cell r="H116">
            <v>10.73</v>
          </cell>
          <cell r="I116">
            <v>10.73</v>
          </cell>
          <cell r="J116" t="str">
            <v>CAIXA RETANGULAR 4" X 2" MÉDIA (1,30 M DO PISO), PVC, INSTALADA EM PAREDE - FORNECIMENTO E INSTALAÇÃO. AF_12/2015</v>
          </cell>
        </row>
        <row r="117">
          <cell r="B117">
            <v>91967</v>
          </cell>
          <cell r="C117" t="str">
            <v>INTERRUPTOR SIMPLES (3 MÓDULOS), 10A/250V, INCLUINDO SUPORTE E PLACA - FORNECIMENTO E INSTALAÇÃO. AF_12/2015</v>
          </cell>
          <cell r="D117" t="str">
            <v>UN</v>
          </cell>
          <cell r="E117">
            <v>1</v>
          </cell>
          <cell r="F117">
            <v>41.12</v>
          </cell>
          <cell r="G117">
            <v>41.12</v>
          </cell>
          <cell r="H117">
            <v>43.53</v>
          </cell>
          <cell r="I117">
            <v>43.53</v>
          </cell>
          <cell r="J117" t="str">
            <v>INTERRUPTOR SIMPLES (3 MÓDULOS), 10A/250V, INCLUINDO SUPORTE E PLACA - FORNECIMENTO E INSTALAÇÃO. AF_12/2015</v>
          </cell>
        </row>
        <row r="118">
          <cell r="B118">
            <v>91924</v>
          </cell>
          <cell r="C118" t="str">
            <v>CABO DE COBRE FLEXÍVEL ISOLADO, 1,5 MM², ANTI-CHAMA 450/750 V, PARA CIRCUITOS TERMINAIS - FORNECIMENTO E INSTALAÇÃO. AF_12/2015</v>
          </cell>
          <cell r="D118" t="str">
            <v>M</v>
          </cell>
          <cell r="E118">
            <v>12.063333333333334</v>
          </cell>
          <cell r="F118">
            <v>2.4300000000000002</v>
          </cell>
          <cell r="G118">
            <v>29.313900000000004</v>
          </cell>
          <cell r="H118">
            <v>2.5299999999999998</v>
          </cell>
          <cell r="I118">
            <v>30.520233333333334</v>
          </cell>
          <cell r="J118" t="str">
            <v>CABO DE COBRE FLEXÍVEL ISOLADO, 1,5 MM², ANTI-CHAMA 450/750 V, PARA CIRCUITOS TERMINAIS - FORNECIMENTO E INSTALAÇÃO. AF_12/2015</v>
          </cell>
        </row>
        <row r="119">
          <cell r="B119">
            <v>0</v>
          </cell>
          <cell r="C119">
            <v>0</v>
          </cell>
          <cell r="D119" t="str">
            <v>SUBTOTAL (R$)</v>
          </cell>
          <cell r="E119">
            <v>0</v>
          </cell>
          <cell r="F119" t="str">
            <v>DESONERADO</v>
          </cell>
          <cell r="G119">
            <v>109.43</v>
          </cell>
          <cell r="H119" t="str">
            <v>ONERADO</v>
          </cell>
          <cell r="I119">
            <v>117.27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 t="str">
            <v>COMPOSIÇÕES SINAPI + PRÓPRIA</v>
          </cell>
        </row>
        <row r="122">
          <cell r="B122" t="str">
            <v>CP-013E</v>
          </cell>
          <cell r="C122" t="str">
            <v xml:space="preserve">D I S C R I M I N A Ç Ã O </v>
          </cell>
          <cell r="D122" t="str">
            <v>UNIDADE:</v>
          </cell>
          <cell r="E122" t="str">
            <v>un</v>
          </cell>
          <cell r="F122" t="str">
            <v>CUSTO DESONERADO (RS)</v>
          </cell>
          <cell r="G122">
            <v>0</v>
          </cell>
          <cell r="H122" t="str">
            <v>CUSTO SEM DESONERAÇÃO (RS)</v>
          </cell>
          <cell r="I122">
            <v>0</v>
          </cell>
          <cell r="J122">
            <v>83.09</v>
          </cell>
          <cell r="K122">
            <v>88.84</v>
          </cell>
          <cell r="L122" t="str">
            <v>PONTO DE ILUMINAÇÃO COM CAIXA PVC OCTOGONAL 4X4" PARAFUSADA NO TETO, COM ELETRODUTO PVC RÍGIDO 3/4'' FIXADO POR ABRAÇADEIRAS TIPO D E CABO DE COBRE FLEXÍVEL ISOLADO, 1,5 MM², ANTI-CHAMA 450/750 V, NA COR PRETA OU VERMELHA PARA AS FASES, COR AZUL CLARA PARA O NEUTRO, COR VERDE PARA O TERRA E COR AMARELA PARA O RETORNO - FORNECIMENTO E INSTALAÇÃO.</v>
          </cell>
        </row>
        <row r="123">
          <cell r="B123" t="str">
            <v>CÓDIGO</v>
          </cell>
          <cell r="C123" t="str">
            <v>PONTO DE ILUMINAÇÃO COM CAIXA PVC OCTOGONAL 4X4" PARAFUSADA NO TETO, COM ELETRODUTO PVC RÍGIDO 3/4'' FIXADO POR ABRAÇADEIRAS TIPO D E CABO DE COBRE FLEXÍVEL ISOLADO, 1,5 MM², ANTI-CHAMA 450/750 V, NA COR PRETA OU VERMELHA PARA AS FASES, COR AZUL CLARA PARA O NEUTRO, COR VERDE PARA O TERRA E COR AMARELA PARA O RETORNO - FORNECIMENTO E INSTALAÇÃO.</v>
          </cell>
          <cell r="D123" t="str">
            <v>UND</v>
          </cell>
          <cell r="E123" t="str">
            <v>QUANTIDADE</v>
          </cell>
          <cell r="F123" t="str">
            <v>UNITÁRIO</v>
          </cell>
          <cell r="G123" t="str">
            <v>TOTAL</v>
          </cell>
          <cell r="H123" t="str">
            <v>UNITÁRIO</v>
          </cell>
          <cell r="I123" t="str">
            <v>TOTAL</v>
          </cell>
        </row>
        <row r="124">
          <cell r="B124">
            <v>91924</v>
          </cell>
          <cell r="C124" t="str">
            <v>CABO DE COBRE FLEXÍVEL ISOLADO, 1,5 MM², ANTI-CHAMA 450/750 V, PARA CIRCUITOS TERMINAIS - FORNECIMENTO E INSTALAÇÃO. AF_12/2015</v>
          </cell>
          <cell r="D124" t="str">
            <v>M</v>
          </cell>
          <cell r="E124">
            <v>12.063333333333334</v>
          </cell>
          <cell r="F124">
            <v>2.4300000000000002</v>
          </cell>
          <cell r="G124">
            <v>29.313900000000004</v>
          </cell>
          <cell r="H124">
            <v>2.5299999999999998</v>
          </cell>
          <cell r="I124">
            <v>30.520233333333334</v>
          </cell>
          <cell r="J124" t="str">
            <v>CABO DE COBRE FLEXÍVEL ISOLADO, 1,5 MM², ANTI-CHAMA 450/750 V, PARA CIRCUITOS TERMINAIS - FORNECIMENTO E INSTALAÇÃO. AF_12/2015</v>
          </cell>
        </row>
        <row r="125">
          <cell r="B125" t="str">
            <v>A05E</v>
          </cell>
          <cell r="C125" t="str">
            <v>ELETRODUTO RÍGIDO PVC DE 3/4'', APARENTE, FIXADO POR ABRAÇADEIRAS METÁLICAS TIPO D. FORNECIMENTO E INSTALAÇÃO</v>
          </cell>
          <cell r="D125" t="str">
            <v>M</v>
          </cell>
          <cell r="E125">
            <v>4.7559600000000009</v>
          </cell>
          <cell r="F125">
            <v>8.1</v>
          </cell>
          <cell r="G125">
            <v>38.523276000000003</v>
          </cell>
          <cell r="H125">
            <v>8.77</v>
          </cell>
          <cell r="I125">
            <v>41.709769200000004</v>
          </cell>
          <cell r="J125" t="str">
            <v>ELETRODUTO RÍGIDO PVC DE 3/4'', APARENTE, FIXADO POR ABRAÇADEIRAS METÁLICAS TIPO D. FORNECIMENTO E INSTALAÇÃO</v>
          </cell>
        </row>
        <row r="126">
          <cell r="B126">
            <v>91936</v>
          </cell>
          <cell r="C126" t="str">
            <v>CAIXA OCTOGONAL 4" X 4", PVC, INSTALADA EM LAJE - FORNECIMENTO E INSTALAÇÃO. AF_12/2015</v>
          </cell>
          <cell r="D126" t="str">
            <v>UN</v>
          </cell>
          <cell r="E126">
            <v>1</v>
          </cell>
          <cell r="F126">
            <v>8.65</v>
          </cell>
          <cell r="G126">
            <v>8.65</v>
          </cell>
          <cell r="H126">
            <v>9.2100000000000009</v>
          </cell>
          <cell r="I126">
            <v>9.2100000000000009</v>
          </cell>
          <cell r="J126" t="str">
            <v>CAIXA OCTOGONAL 4" X 4", PVC, INSTALADA EM LAJE - FORNECIMENTO E INSTALAÇÃO. AF_12/2015</v>
          </cell>
        </row>
        <row r="127">
          <cell r="B127">
            <v>11950</v>
          </cell>
          <cell r="C127" t="str">
            <v>BUCHA DE NYLON SEM ABA S6, COM PARAFUSO DE 4,20 X 40 MM EM ACO ZINCADO COM ROSCA SOBERBA, CABECA CHATA E FENDA PHILLIPS</v>
          </cell>
          <cell r="D127" t="str">
            <v>UN</v>
          </cell>
          <cell r="E127">
            <v>2</v>
          </cell>
          <cell r="F127">
            <v>0.24</v>
          </cell>
          <cell r="G127">
            <v>0.48</v>
          </cell>
          <cell r="H127">
            <v>0.24</v>
          </cell>
          <cell r="I127">
            <v>0.48</v>
          </cell>
          <cell r="J127" t="str">
            <v>BUCHA DE NYLON SEM ABA S6, COM PARAFUSO DE 4,20 X 40 MM EM ACO ZINCADO COM ROSCA SOBERBA, CABECA CHATA E FENDA PHILLIPS</v>
          </cell>
        </row>
        <row r="128">
          <cell r="B128">
            <v>95541</v>
          </cell>
          <cell r="C128" t="str">
            <v>FIXAÇÃO UTILIZANDO PARAFUSO E BUCHA DE NYLON, SOMENTE MÃO DE OBRA. AF_10/2016</v>
          </cell>
          <cell r="D128" t="str">
            <v>UN</v>
          </cell>
          <cell r="E128">
            <v>2</v>
          </cell>
          <cell r="F128">
            <v>3.06</v>
          </cell>
          <cell r="G128">
            <v>6.12</v>
          </cell>
          <cell r="H128">
            <v>3.46</v>
          </cell>
          <cell r="I128">
            <v>6.92</v>
          </cell>
          <cell r="J128" t="str">
            <v>FIXAÇÃO UTILIZANDO PARAFUSO E BUCHA DE NYLON, SOMENTE MÃO DE OBRA. AF_10/2016</v>
          </cell>
        </row>
        <row r="129">
          <cell r="B129">
            <v>0</v>
          </cell>
          <cell r="C129">
            <v>0</v>
          </cell>
          <cell r="D129" t="str">
            <v>SUBTOTAL (R$)</v>
          </cell>
          <cell r="E129">
            <v>0</v>
          </cell>
          <cell r="F129" t="str">
            <v>DESONERADO</v>
          </cell>
          <cell r="G129">
            <v>83.09</v>
          </cell>
          <cell r="H129" t="str">
            <v>ONERADO</v>
          </cell>
          <cell r="I129">
            <v>88.84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B131" t="str">
            <v>07327/ORSE COM MODIFICAÇÕES</v>
          </cell>
        </row>
        <row r="132">
          <cell r="B132" t="str">
            <v>CP-014E</v>
          </cell>
          <cell r="C132" t="str">
            <v xml:space="preserve">D I S C R I M I N A Ç Ã O </v>
          </cell>
          <cell r="D132" t="str">
            <v>UNIDADE:</v>
          </cell>
          <cell r="E132" t="str">
            <v>un</v>
          </cell>
          <cell r="F132" t="str">
            <v>CUSTO DESONERADO (RS)</v>
          </cell>
          <cell r="G132">
            <v>0</v>
          </cell>
          <cell r="H132" t="str">
            <v>CUSTO SEM DESONERAÇÃO (RS)</v>
          </cell>
          <cell r="I132">
            <v>0</v>
          </cell>
          <cell r="J132">
            <v>200.5</v>
          </cell>
          <cell r="K132">
            <v>204.35</v>
          </cell>
          <cell r="L132" t="str">
            <v>LUMINÁRIA PARA LÂMPADA LED TUBULAR 2X32W DE EMBUTIR, COM CORPO EM CHAPA DE AÇO FOSFATIZADA E PINTADA ELETROSTATICAMENTE, REFLETOR E ALETAS PARABÓLICAS EM ALUMÍNIO ANODIZADO DE ALTA PUREZA (99,85%) E REFLETÂNCIA. (REF. TBS020232CI00 PHILIPS). INCLUSIVE DUAS LÂMPADAs LED TUBULAR 18/20 W LINEAR (T8), BASE G13, VIDA ÚTIL &gt; 20.000 H. MONTADA E INSTALADA.</v>
          </cell>
        </row>
        <row r="133">
          <cell r="B133" t="str">
            <v>CÓDIGO</v>
          </cell>
          <cell r="C133" t="str">
            <v>LUMINÁRIA PARA LÂMPADA LED TUBULAR 2X32W DE EMBUTIR, COM CORPO EM CHAPA DE AÇO FOSFATIZADA E PINTADA ELETROSTATICAMENTE, REFLETOR E ALETAS PARABÓLICAS EM ALUMÍNIO ANODIZADO DE ALTA PUREZA (99,85%) E REFLETÂNCIA. (REF. TBS020232CI00 PHILIPS). INCLUSIVE DUAS LÂMPADAs LED TUBULAR 18/20 W LINEAR (T8), BASE G13, VIDA ÚTIL &gt; 20.000 H. MONTADA E INSTALADA.</v>
          </cell>
          <cell r="D133" t="str">
            <v>UND</v>
          </cell>
          <cell r="E133" t="str">
            <v>QUANTIDADE</v>
          </cell>
          <cell r="F133" t="str">
            <v>UNITÁRIO</v>
          </cell>
          <cell r="G133" t="str">
            <v>TOTAL</v>
          </cell>
          <cell r="H133" t="str">
            <v>UNITÁRIO</v>
          </cell>
          <cell r="I133" t="str">
            <v>TOTAL</v>
          </cell>
        </row>
        <row r="134">
          <cell r="B134">
            <v>6844</v>
          </cell>
          <cell r="C134" t="str">
            <v>LUMINÁRIA DE EMBUTIR COM ALETAS, PARA LÂMPADA FLUORESCENTE, 2 X 32W, REF. TBS 020232CI00, DA PHILIPS, EXCLUSIVE REATOR E LÂMPADA</v>
          </cell>
          <cell r="D134" t="str">
            <v>UN</v>
          </cell>
          <cell r="E134">
            <v>1</v>
          </cell>
          <cell r="F134">
            <v>152.77000000000001</v>
          </cell>
          <cell r="G134">
            <v>152.77000000000001</v>
          </cell>
          <cell r="H134">
            <v>152.77000000000001</v>
          </cell>
          <cell r="I134">
            <v>152.77000000000001</v>
          </cell>
          <cell r="J134" t="str">
            <v>Luminária de embutir com aletas, para lâmpada fluorescente, 2 x 32w, ref. TBS 020232CI00, da Philips, exclusive reator e lâmpada</v>
          </cell>
        </row>
        <row r="135">
          <cell r="B135">
            <v>39387</v>
          </cell>
          <cell r="C135" t="str">
            <v>LAMPADA LED TUBULAR BIVOLT 18/20 W, BASE G13</v>
          </cell>
          <cell r="D135" t="str">
            <v>UN</v>
          </cell>
          <cell r="E135">
            <v>1</v>
          </cell>
          <cell r="F135">
            <v>16.39</v>
          </cell>
          <cell r="G135">
            <v>16.39</v>
          </cell>
          <cell r="H135">
            <v>16.39</v>
          </cell>
          <cell r="I135">
            <v>16.39</v>
          </cell>
          <cell r="J135" t="str">
            <v>LAMPADA LED TUBULAR BIVOLT 18/20 W, BASE G13</v>
          </cell>
        </row>
        <row r="136">
          <cell r="B136">
            <v>88264</v>
          </cell>
          <cell r="C136" t="str">
            <v>ELETRICISTA COM ENCARGOS COMPLEMENTARES</v>
          </cell>
          <cell r="D136" t="str">
            <v>H</v>
          </cell>
          <cell r="E136">
            <v>1</v>
          </cell>
          <cell r="F136">
            <v>17.75</v>
          </cell>
          <cell r="G136">
            <v>17.75</v>
          </cell>
          <cell r="H136">
            <v>20.010000000000002</v>
          </cell>
          <cell r="I136">
            <v>20.010000000000002</v>
          </cell>
          <cell r="J136" t="str">
            <v>ELETRICISTA COM ENCARGOS COMPLEMENTARES</v>
          </cell>
        </row>
        <row r="137">
          <cell r="B137">
            <v>88247</v>
          </cell>
          <cell r="C137" t="str">
            <v>AUXILIAR DE ELETRICISTA COM ENCARGOS COMPLEMENTARES</v>
          </cell>
          <cell r="D137" t="str">
            <v>H</v>
          </cell>
          <cell r="E137">
            <v>1</v>
          </cell>
          <cell r="F137">
            <v>13.59</v>
          </cell>
          <cell r="G137">
            <v>13.59</v>
          </cell>
          <cell r="H137">
            <v>15.18</v>
          </cell>
          <cell r="I137">
            <v>15.18</v>
          </cell>
          <cell r="J137" t="str">
            <v>AUXILIAR DE ELETRICISTA COM ENCARGOS COMPLEMENTARES</v>
          </cell>
        </row>
        <row r="138">
          <cell r="B138">
            <v>0</v>
          </cell>
          <cell r="C138">
            <v>0</v>
          </cell>
          <cell r="D138" t="str">
            <v>SUBTOTAL (R$)</v>
          </cell>
          <cell r="E138">
            <v>0</v>
          </cell>
          <cell r="F138" t="str">
            <v>DESONERADO</v>
          </cell>
          <cell r="G138">
            <v>200.5</v>
          </cell>
          <cell r="H138" t="str">
            <v>ONERADO</v>
          </cell>
          <cell r="I138">
            <v>204.35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G139">
            <v>0</v>
          </cell>
        </row>
        <row r="140">
          <cell r="B140" t="str">
            <v>07327/ORSE COM MODIFICAÇÕES</v>
          </cell>
        </row>
        <row r="141">
          <cell r="B141" t="str">
            <v>CP-015E</v>
          </cell>
          <cell r="C141" t="str">
            <v xml:space="preserve">D I S C R I M I N A Ç Ã O </v>
          </cell>
          <cell r="D141" t="str">
            <v>UNIDADE:</v>
          </cell>
          <cell r="E141" t="str">
            <v>un</v>
          </cell>
          <cell r="F141" t="str">
            <v>CUSTO DESONERADO (RS)</v>
          </cell>
          <cell r="G141">
            <v>0</v>
          </cell>
          <cell r="H141" t="str">
            <v>CUSTO SEM DESONERAÇÃO (RS)</v>
          </cell>
          <cell r="I141">
            <v>0</v>
          </cell>
          <cell r="J141">
            <v>195.54</v>
          </cell>
          <cell r="K141">
            <v>199.39</v>
          </cell>
          <cell r="L141" t="str">
            <v>LUMINÁRIA PARA LÂMPADA LED TUBULAR 2X16W DE EMBUTIR, COM CORPO EM CHAPA DE AÇO FOSFATIZADA E PINTADA ELETROSTATICAMENTE, REFLETOR E ALETAS PARABÓLICAS EM ALUMÍNIO ANODIZADO DE ALTA PUREZA (99,85%) E REFLETÂNCIA. INCLUSIVE DUAS LÂMPADA LED TUBULAR 9/10 W LINEAR (T8), BASE G13, VIDA ÚTIL &gt; 20.000 H. MONTADA E INSTALADA.</v>
          </cell>
        </row>
        <row r="142">
          <cell r="B142" t="str">
            <v>CÓDIGO</v>
          </cell>
          <cell r="C142" t="str">
            <v>LUMINÁRIA PARA LÂMPADA LED TUBULAR 2X16W DE EMBUTIR, COM CORPO EM CHAPA DE AÇO FOSFATIZADA E PINTADA ELETROSTATICAMENTE, REFLETOR E ALETAS PARABÓLICAS EM ALUMÍNIO ANODIZADO DE ALTA PUREZA (99,85%) E REFLETÂNCIA. INCLUSIVE DUAS LÂMPADA LED TUBULAR 9/10 W LINEAR (T8), BASE G13, VIDA ÚTIL &gt; 20.000 H. MONTADA E INSTALADA.</v>
          </cell>
          <cell r="D142" t="str">
            <v>UND</v>
          </cell>
          <cell r="E142" t="str">
            <v>QUANTIDADE</v>
          </cell>
          <cell r="F142" t="str">
            <v>UNITÁRIO</v>
          </cell>
          <cell r="G142" t="str">
            <v>TOTAL</v>
          </cell>
          <cell r="H142" t="str">
            <v>UNITÁRIO</v>
          </cell>
          <cell r="I142" t="str">
            <v>TOTAL</v>
          </cell>
        </row>
        <row r="143">
          <cell r="B143">
            <v>6844</v>
          </cell>
          <cell r="C143" t="str">
            <v>LUMINÁRIA DE EMBUTIR COM ALETAS, PARA LÂMPADA FLUORESCENTE, 2 X 32W, REF. TBS 020232CI00, DA PHILIPS, EXCLUSIVE REATOR E LÂMPADA</v>
          </cell>
          <cell r="D143" t="str">
            <v>UN</v>
          </cell>
          <cell r="E143">
            <v>1</v>
          </cell>
          <cell r="F143">
            <v>152.77000000000001</v>
          </cell>
          <cell r="G143">
            <v>152.77000000000001</v>
          </cell>
          <cell r="H143">
            <v>152.77000000000001</v>
          </cell>
          <cell r="I143">
            <v>152.77000000000001</v>
          </cell>
          <cell r="J143" t="str">
            <v>Luminária de embutir com aletas, para lâmpada fluorescente, 2 x 32w, ref. TBS 020232CI00, da Philips, exclusive reator e lâmpada</v>
          </cell>
        </row>
        <row r="144">
          <cell r="B144">
            <v>39386</v>
          </cell>
          <cell r="C144" t="str">
            <v>LAMPADA LED TUBULAR BIVOLT 9/10 W, BASE G13</v>
          </cell>
          <cell r="D144" t="str">
            <v>UN</v>
          </cell>
          <cell r="E144">
            <v>1</v>
          </cell>
          <cell r="F144">
            <v>11.43</v>
          </cell>
          <cell r="G144">
            <v>11.43</v>
          </cell>
          <cell r="H144">
            <v>11.43</v>
          </cell>
          <cell r="I144">
            <v>11.43</v>
          </cell>
          <cell r="J144" t="str">
            <v>LAMPADA LED TUBULAR BIVOLT 9/10 W, BASE G13</v>
          </cell>
        </row>
        <row r="145">
          <cell r="B145">
            <v>88264</v>
          </cell>
          <cell r="C145" t="str">
            <v>ELETRICISTA COM ENCARGOS COMPLEMENTARES</v>
          </cell>
          <cell r="D145" t="str">
            <v>H</v>
          </cell>
          <cell r="E145">
            <v>1</v>
          </cell>
          <cell r="F145">
            <v>17.75</v>
          </cell>
          <cell r="G145">
            <v>17.75</v>
          </cell>
          <cell r="H145">
            <v>20.010000000000002</v>
          </cell>
          <cell r="I145">
            <v>20.010000000000002</v>
          </cell>
          <cell r="J145" t="str">
            <v>ELETRICISTA COM ENCARGOS COMPLEMENTARES</v>
          </cell>
        </row>
        <row r="146">
          <cell r="B146">
            <v>88247</v>
          </cell>
          <cell r="C146" t="str">
            <v>AUXILIAR DE ELETRICISTA COM ENCARGOS COMPLEMENTARES</v>
          </cell>
          <cell r="D146" t="str">
            <v>H</v>
          </cell>
          <cell r="E146">
            <v>1</v>
          </cell>
          <cell r="F146">
            <v>13.59</v>
          </cell>
          <cell r="G146">
            <v>13.59</v>
          </cell>
          <cell r="H146">
            <v>15.18</v>
          </cell>
          <cell r="I146">
            <v>15.18</v>
          </cell>
          <cell r="J146" t="str">
            <v>AUXILIAR DE ELETRICISTA COM ENCARGOS COMPLEMENTARES</v>
          </cell>
        </row>
        <row r="147">
          <cell r="B147">
            <v>0</v>
          </cell>
          <cell r="C147">
            <v>0</v>
          </cell>
          <cell r="D147" t="str">
            <v>SUBTOTAL (R$)</v>
          </cell>
          <cell r="E147">
            <v>0</v>
          </cell>
          <cell r="F147" t="str">
            <v>DESONERADO</v>
          </cell>
          <cell r="G147">
            <v>195.54</v>
          </cell>
          <cell r="H147" t="str">
            <v>ONERADO</v>
          </cell>
          <cell r="I147">
            <v>199.39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B149" t="str">
            <v>COMPOSIÇÕES SINAPI  + 101895/SINAPI-C (DISJUNTOR 125 A) + 93659/SINAPI-C (DPS)</v>
          </cell>
          <cell r="C149">
            <v>0</v>
          </cell>
          <cell r="D149">
            <v>0</v>
          </cell>
          <cell r="E149">
            <v>0</v>
          </cell>
        </row>
        <row r="150">
          <cell r="B150" t="str">
            <v>CP-016E</v>
          </cell>
          <cell r="C150" t="str">
            <v xml:space="preserve">D I S C R I M I N A Ç Ã O </v>
          </cell>
          <cell r="D150" t="str">
            <v>UNIDADE:</v>
          </cell>
          <cell r="E150" t="str">
            <v>un</v>
          </cell>
          <cell r="F150" t="str">
            <v>CUSTO DESONERADO (RS)</v>
          </cell>
          <cell r="G150">
            <v>0</v>
          </cell>
          <cell r="H150" t="str">
            <v>CUSTO SEM DESONERAÇÃO (RS)</v>
          </cell>
          <cell r="I150">
            <v>0</v>
          </cell>
          <cell r="J150">
            <v>1410.33</v>
          </cell>
          <cell r="K150">
            <v>1427.1</v>
          </cell>
          <cell r="L150" t="str">
            <v>QUADRO GERAL (QG) DE EMBUTIR, PADRÃO EUROPEU DIN, COM BARRAMENTO TRIFÁSICO PARA 12 DISJUNTORES MONOPOLARES. 01 DISJUNTOR GERAL TERMOMAGNÉTICO TRIPOLAR TIPO DIN DE 125 A COM CORRENTE DE INTERRUPÇÃO MÍNIMA DE 10KA, 3 DPS CLASSE II 275V COM UP&lt;= 2,5KV IN 20KA E IMAX 45KA E 1 DISJUNTOR TERMOMAGNÉTICO TRIPOLAR DE 90A COM CORRENTE DE INTERRUPÇÃO MÍNIMA DE 10KA. MONTADO E INSTALADO CONFORME DIAGRAMA UNIFILAR APRESENTADO NO PROJETO ANEXO. OBS.: TODOS OS DISJUNTORES DEVEM SER COMPATÍVEIS COM O PADRÃO DO QUADRO E SEREM DO TIPO DIN. CONEXÃO POR MEIO DE TERMINAIS.</v>
          </cell>
        </row>
        <row r="151">
          <cell r="B151" t="str">
            <v>CÓDIGO</v>
          </cell>
          <cell r="C151" t="str">
            <v>QUADRO GERAL (QG) DE EMBUTIR, PADRÃO EUROPEU DIN, COM BARRAMENTO TRIFÁSICO PARA 12 DISJUNTORES MONOPOLARES. 01 DISJUNTOR GERAL TERMOMAGNÉTICO TRIPOLAR TIPO DIN DE 125 A COM CORRENTE DE INTERRUPÇÃO MÍNIMA DE 10KA, 3 DPS CLASSE II 275V COM UP&lt;= 2,5KV IN 20KA E IMAX 45KA E 1 DISJUNTOR TERMOMAGNÉTICO TRIPOLAR DE 90A COM CORRENTE DE INTERRUPÇÃO MÍNIMA DE 10KA. MONTADO E INSTALADO CONFORME DIAGRAMA UNIFILAR APRESENTADO NO PROJETO ANEXO. OBS.: TODOS OS DISJUNTORES DEVEM SER COMPATÍVEIS COM O PADRÃO DO QUADRO E SEREM DO TIPO DIN. CONEXÃO POR MEIO DE TERMINAIS.</v>
          </cell>
          <cell r="D151" t="str">
            <v>UND</v>
          </cell>
          <cell r="E151" t="str">
            <v>QUANTIDADE</v>
          </cell>
          <cell r="F151" t="str">
            <v>UNITÁRIO</v>
          </cell>
          <cell r="G151" t="str">
            <v>TOTAL</v>
          </cell>
          <cell r="H151" t="str">
            <v>UNITÁRIO</v>
          </cell>
          <cell r="I151" t="str">
            <v>TOTAL</v>
          </cell>
        </row>
        <row r="152">
          <cell r="B152">
            <v>90458</v>
          </cell>
          <cell r="C152" t="str">
            <v>QUEBRA EM ALVENARIA PARA INSTALAÇÃO DE QUADRO DISTRIBUIÇÃO GRANDE (76X40 CM). AF_05/2015</v>
          </cell>
          <cell r="D152" t="str">
            <v>UN</v>
          </cell>
          <cell r="E152">
            <v>1</v>
          </cell>
          <cell r="F152">
            <v>17.84</v>
          </cell>
          <cell r="G152">
            <v>17.84</v>
          </cell>
          <cell r="H152">
            <v>20.16</v>
          </cell>
          <cell r="I152">
            <v>20.16</v>
          </cell>
          <cell r="J152" t="str">
            <v>QUEBRA EM ALVENARIA PARA INSTALAÇÃO DE QUADRO DISTRIBUIÇÃO GRANDE (76X40 CM). AF_05/2015</v>
          </cell>
        </row>
        <row r="153">
          <cell r="B153">
            <v>101875</v>
          </cell>
          <cell r="C153" t="str">
            <v>QUADRO DE DISTRIBUIÇÃO DE ENERGIA EM CHAPA DE AÇO GALVANIZADO, DE EMBUTIR, COM BARRAMENTO TRIFÁSICO, PARA 12 DISJUNTORES DIN 100A - FORNECIMENTO E INSTALAÇÃO. AF_10/2020</v>
          </cell>
          <cell r="D153" t="str">
            <v>UN</v>
          </cell>
          <cell r="E153">
            <v>1</v>
          </cell>
          <cell r="F153">
            <v>408.58</v>
          </cell>
          <cell r="G153">
            <v>408.58</v>
          </cell>
          <cell r="H153">
            <v>410.66</v>
          </cell>
          <cell r="I153">
            <v>410.66</v>
          </cell>
          <cell r="J153" t="str">
            <v>QUADRO DE DISTRIBUIÇÃO DE ENERGIA EM CHAPA DE AÇO GALVANIZADO, DE EMBUTIR, COM BARRAMENTO TRIFÁSICO, PARA 12 DISJUNTORES DIN 100A - FORNECIMENTO E INSTALAÇÃO. AF_10/2020</v>
          </cell>
        </row>
        <row r="154">
          <cell r="B154">
            <v>830</v>
          </cell>
          <cell r="C154" t="str">
            <v>DISJUNTOR TRIPOLAR 125 A, PADRÃO DIN (LINHA BRANCA), CORRENTE DE INTERRUPÇÃO  10KA, REF.: SIEMENS OU SIMILAR</v>
          </cell>
          <cell r="D154" t="str">
            <v>UN</v>
          </cell>
          <cell r="E154">
            <v>1</v>
          </cell>
          <cell r="F154">
            <v>340.14</v>
          </cell>
          <cell r="G154">
            <v>340.14</v>
          </cell>
          <cell r="H154">
            <v>340.14</v>
          </cell>
          <cell r="I154">
            <v>340.14</v>
          </cell>
          <cell r="J154" t="str">
            <v>Disjuntor tripolar 125 A, padrão DIN (linha branca), corrente de interrupção  10KA, ref.: Siemens ou similar</v>
          </cell>
        </row>
        <row r="155">
          <cell r="B155">
            <v>3607</v>
          </cell>
          <cell r="C155" t="str">
            <v>DISJUNTOR TRIPOLAR 90 A, PADRÃO DIN (  LINHA BRANCA ), CORRENTE DE INTERRUPÇÃ O 65KA, REF.: SIEMENS 3VF22 OU SIMILAR.</v>
          </cell>
          <cell r="D155" t="str">
            <v>UN</v>
          </cell>
          <cell r="E155">
            <v>1</v>
          </cell>
          <cell r="F155">
            <v>318.60000000000002</v>
          </cell>
          <cell r="G155">
            <v>318.60000000000002</v>
          </cell>
          <cell r="H155">
            <v>318.60000000000002</v>
          </cell>
          <cell r="I155">
            <v>318.60000000000002</v>
          </cell>
          <cell r="J155" t="str">
            <v>Disjuntor tripolar 90 A, padrão DIN (  linha branca ), corrente de interrupçã o 65KA, ref.: Siemens 3VF22 ou similar.</v>
          </cell>
        </row>
        <row r="156">
          <cell r="B156">
            <v>39471</v>
          </cell>
          <cell r="C156" t="str">
            <v>DISPOSITIVO DPS CLASSE II, 1 POLO, TENSAO MAXIMA DE 275 V, CORRENTE MAXIMA DE *45* KA (TIPO AC)</v>
          </cell>
          <cell r="D156" t="str">
            <v>UN</v>
          </cell>
          <cell r="E156">
            <v>3</v>
          </cell>
          <cell r="F156">
            <v>66.66</v>
          </cell>
          <cell r="G156">
            <v>199.98</v>
          </cell>
          <cell r="H156">
            <v>66.66</v>
          </cell>
          <cell r="I156">
            <v>199.98</v>
          </cell>
          <cell r="J156" t="str">
            <v>DISPOSITIVO DPS CLASSE II, 1 POLO, TENSAO MAXIMA DE 275 V, CORRENTE MAXIMA DE *45* KA (TIPO AC)</v>
          </cell>
        </row>
        <row r="157">
          <cell r="B157">
            <v>1578</v>
          </cell>
          <cell r="C157" t="str">
            <v>TERMINAL A COMPRESSAO EM COBRE ESTANHADO PARA CABO 50 MM2, 1 FURO E 1 COMPRESSAO, PARA PARAFUSO DE FIXACAO M8</v>
          </cell>
          <cell r="D157" t="str">
            <v>UN</v>
          </cell>
          <cell r="E157">
            <v>6</v>
          </cell>
          <cell r="F157">
            <v>2.86</v>
          </cell>
          <cell r="G157">
            <v>17.16</v>
          </cell>
          <cell r="H157">
            <v>2.86</v>
          </cell>
          <cell r="I157">
            <v>17.16</v>
          </cell>
          <cell r="J157" t="str">
            <v>TERMINAL A COMPRESSAO EM COBRE ESTANHADO PARA CABO 50 MM2, 1 FURO E 1 COMPRESSAO, PARA PARAFUSO DE FIXACAO M8</v>
          </cell>
        </row>
        <row r="158">
          <cell r="B158">
            <v>1576</v>
          </cell>
          <cell r="C158" t="str">
            <v>TERMINAL A COMPRESSAO EM COBRE ESTANHADO PARA CABO 25 MM2, 1 FURO E 1 COMPRESSAO, PARA PARAFUSO DE FIXACAO M8</v>
          </cell>
          <cell r="D158" t="str">
            <v>UN</v>
          </cell>
          <cell r="E158">
            <v>5</v>
          </cell>
          <cell r="F158">
            <v>1.46</v>
          </cell>
          <cell r="G158">
            <v>7.3</v>
          </cell>
          <cell r="H158">
            <v>1.46</v>
          </cell>
          <cell r="I158">
            <v>7.3</v>
          </cell>
          <cell r="J158" t="str">
            <v>TERMINAL A COMPRESSAO EM COBRE ESTANHADO PARA CABO 25 MM2, 1 FURO E 1 COMPRESSAO, PARA PARAFUSO DE FIXACAO M8</v>
          </cell>
        </row>
        <row r="159">
          <cell r="B159">
            <v>88264</v>
          </cell>
          <cell r="C159" t="str">
            <v>ELETRICISTA COM ENCARGOS COMPLEMENTARES</v>
          </cell>
          <cell r="D159" t="str">
            <v>H</v>
          </cell>
          <cell r="E159">
            <v>3.214</v>
          </cell>
          <cell r="F159">
            <v>17.75</v>
          </cell>
          <cell r="G159">
            <v>57.048499999999997</v>
          </cell>
          <cell r="H159">
            <v>20.010000000000002</v>
          </cell>
          <cell r="I159">
            <v>64.312139999999999</v>
          </cell>
          <cell r="J159" t="str">
            <v>ELETRICISTA COM ENCARGOS COMPLEMENTARES</v>
          </cell>
        </row>
        <row r="160">
          <cell r="B160">
            <v>88247</v>
          </cell>
          <cell r="C160" t="str">
            <v>AUXILIAR DE ELETRICISTA COM ENCARGOS COMPLEMENTARES</v>
          </cell>
          <cell r="D160" t="str">
            <v>H</v>
          </cell>
          <cell r="E160">
            <v>3.214</v>
          </cell>
          <cell r="F160">
            <v>13.59</v>
          </cell>
          <cell r="G160">
            <v>43.678260000000002</v>
          </cell>
          <cell r="H160">
            <v>15.18</v>
          </cell>
          <cell r="I160">
            <v>48.788519999999998</v>
          </cell>
          <cell r="J160" t="str">
            <v>AUXILIAR DE ELETRICISTA COM ENCARGOS COMPLEMENTARES</v>
          </cell>
        </row>
        <row r="161">
          <cell r="B161">
            <v>0</v>
          </cell>
          <cell r="C161">
            <v>0</v>
          </cell>
          <cell r="D161" t="str">
            <v>SUBTOTAL (R$)</v>
          </cell>
          <cell r="E161">
            <v>0</v>
          </cell>
          <cell r="F161" t="str">
            <v>DESONERADO</v>
          </cell>
          <cell r="G161">
            <v>1410.33</v>
          </cell>
          <cell r="H161" t="str">
            <v>ONERADO</v>
          </cell>
          <cell r="I161">
            <v>1427.1</v>
          </cell>
        </row>
        <row r="163">
          <cell r="B163" t="str">
            <v>PRÓPRIA + 12915/ORSE (CAIXA DE CONCRETO PRÉ-MOLDADO)</v>
          </cell>
          <cell r="C163">
            <v>0</v>
          </cell>
          <cell r="D163">
            <v>0</v>
          </cell>
          <cell r="E163">
            <v>0</v>
          </cell>
        </row>
        <row r="164">
          <cell r="B164" t="str">
            <v>CP-017E</v>
          </cell>
          <cell r="C164" t="str">
            <v xml:space="preserve">D I S C R I M I N A Ç Ã O </v>
          </cell>
          <cell r="D164" t="str">
            <v>UNIDADE:</v>
          </cell>
          <cell r="E164" t="str">
            <v>un</v>
          </cell>
          <cell r="F164" t="str">
            <v>CUSTO DESONERADO (RS)</v>
          </cell>
          <cell r="G164">
            <v>0</v>
          </cell>
          <cell r="H164" t="str">
            <v>CUSTO SEM DESONERAÇÃO (RS)</v>
          </cell>
          <cell r="I164">
            <v>0</v>
          </cell>
          <cell r="J164">
            <v>8898.07</v>
          </cell>
          <cell r="K164">
            <v>8994.41</v>
          </cell>
          <cell r="L164" t="str">
            <v>ALIMENTAÇÃO TRIFÁSICA (3F+N)DO QUADRO GERAL COM  CABOS DE 50MM² FLEXÍVEIS 0,6/1.0 KV PVC AÉREOS, DESCENDO EM POSTE COM ELETRODUTO DE 2'' (60MM) FIXADO NO POSTE, INDO SUBTERRÂNEO ATÉ CAIXA DE PASSAGEM EM ALVENARIA E SAINDO DA CAIXA DE PASSAGEM PELO PISO ATÉ O QUADRO GERAL, COMO PREVISTO EM PROJETO.</v>
          </cell>
        </row>
        <row r="165">
          <cell r="B165" t="str">
            <v>CÓDIGO</v>
          </cell>
          <cell r="C165" t="str">
            <v>ALIMENTAÇÃO TRIFÁSICA (3F+N)DO QUADRO GERAL COM  CABOS DE 50MM² FLEXÍVEIS 0,6/1.0 KV PVC AÉREOS, DESCENDO EM POSTE COM ELETRODUTO DE 2'' (60MM) FIXADO NO POSTE, INDO SUBTERRÂNEO ATÉ CAIXA DE PASSAGEM EM ALVENARIA E SAINDO DA CAIXA DE PASSAGEM PELO PISO ATÉ O QUADRO GERAL, COMO PREVISTO EM PROJETO.</v>
          </cell>
          <cell r="D165" t="str">
            <v>UND</v>
          </cell>
          <cell r="E165" t="str">
            <v>QUANTIDADE</v>
          </cell>
          <cell r="F165" t="str">
            <v>UNITÁRIO</v>
          </cell>
          <cell r="G165" t="str">
            <v>TOTAL</v>
          </cell>
          <cell r="H165" t="str">
            <v>UNITÁRIO</v>
          </cell>
          <cell r="I165" t="str">
            <v>TOTAL</v>
          </cell>
        </row>
        <row r="166">
          <cell r="B166" t="str">
            <v>A09E</v>
          </cell>
          <cell r="C166" t="str">
            <v>ELETRODUTO RÍGIDO PVC DE 2'' (60MM) EMBUTIDO EM PAREDE, INCLUINDO RASGO E CHUMBAMENTO. FORNECIMENTO E INSTALAÇÃO</v>
          </cell>
          <cell r="D166" t="str">
            <v>M</v>
          </cell>
          <cell r="E166">
            <v>1.6500000000000001</v>
          </cell>
          <cell r="F166">
            <v>38.340000000000003</v>
          </cell>
          <cell r="G166">
            <v>63.26100000000001</v>
          </cell>
          <cell r="H166">
            <v>41.62</v>
          </cell>
          <cell r="I166">
            <v>68.673000000000002</v>
          </cell>
          <cell r="J166" t="str">
            <v>ELETRODUTO RÍGIDO PVC DE 2'' (60MM) EMBUTIDO EM PAREDE, INCLUINDO RASGO E CHUMBAMENTO. FORNECIMENTO E INSTALAÇÃO</v>
          </cell>
        </row>
        <row r="167">
          <cell r="B167" t="str">
            <v>A10E</v>
          </cell>
          <cell r="C167" t="str">
            <v>ELETRODUTO RÍGIDO PVC DE 2'' (60MM) EMBUTIDO NO PISO, INCLUINDO RASGO E CHUMBAMENTO. FORNECIMENTO E INSTALAÇÃO</v>
          </cell>
          <cell r="D167" t="str">
            <v>M</v>
          </cell>
          <cell r="E167">
            <v>8.8000000000000007</v>
          </cell>
          <cell r="F167">
            <v>39.28</v>
          </cell>
          <cell r="G167">
            <v>345.66400000000004</v>
          </cell>
          <cell r="H167">
            <v>42.51</v>
          </cell>
          <cell r="I167">
            <v>374.08800000000002</v>
          </cell>
          <cell r="J167" t="str">
            <v>ELETRODUTO RÍGIDO PVC DE 2'' (60MM) EMBUTIDO NO PISO, INCLUINDO RASGO E CHUMBAMENTO. FORNECIMENTO E INSTALAÇÃO</v>
          </cell>
        </row>
        <row r="168">
          <cell r="B168" t="str">
            <v>A11E</v>
          </cell>
          <cell r="C168" t="str">
            <v>ELETRODUTO RÍGIDO PVC DE 2'' (60MM) FIXADO EM POSTE. FORNECIMENTO E INSTALAÇÃO</v>
          </cell>
          <cell r="D168" t="str">
            <v>M</v>
          </cell>
          <cell r="E168">
            <v>8.8000000000000007</v>
          </cell>
          <cell r="F168">
            <v>12.57</v>
          </cell>
          <cell r="G168">
            <v>110.61600000000001</v>
          </cell>
          <cell r="H168">
            <v>13.18</v>
          </cell>
          <cell r="I168">
            <v>115.98400000000001</v>
          </cell>
          <cell r="J168" t="str">
            <v>ELETRODUTO RÍGIDO PVC DE 2'' (60MM) FIXADO EM POSTE. FORNECIMENTO E INSTALAÇÃO</v>
          </cell>
        </row>
        <row r="169">
          <cell r="B169">
            <v>92988</v>
          </cell>
          <cell r="C169" t="str">
            <v>CABO DE COBRE FLEXÍVEL ISOLADO, 50 MM², ANTI-CHAMA 0,6/1,0 KV, PARA DISTRIBUIÇÃO - FORNECIMENTO E INSTALAÇÃO. AF_12/2015</v>
          </cell>
          <cell r="D169" t="str">
            <v>M</v>
          </cell>
          <cell r="E169">
            <v>156.20000000000002</v>
          </cell>
          <cell r="F169">
            <v>51.29</v>
          </cell>
          <cell r="G169">
            <v>8011.4980000000005</v>
          </cell>
          <cell r="H169">
            <v>51.63</v>
          </cell>
          <cell r="I169">
            <v>8064.6060000000016</v>
          </cell>
          <cell r="J169" t="str">
            <v>CABO DE COBRE FLEXÍVEL ISOLADO, 50 MM², ANTI-CHAMA 0,6/1,0 KV, PARA DISTRIBUIÇÃO - FORNECIMENTO E INSTALAÇÃO. AF_12/2015</v>
          </cell>
        </row>
        <row r="170">
          <cell r="B170">
            <v>92984</v>
          </cell>
          <cell r="C170" t="str">
            <v>CABO DE COBRE FLEXÍVEL ISOLADO, 25 MM², ANTI-CHAMA 0,6/1,0 KV, PARA DISTRIBUIÇÃO - FORNECIMENTO E INSTALAÇÃO. AF_12/2015</v>
          </cell>
          <cell r="D170" t="str">
            <v>M</v>
          </cell>
          <cell r="E170">
            <v>8.25</v>
          </cell>
          <cell r="F170">
            <v>26.73</v>
          </cell>
          <cell r="G170">
            <v>220.52250000000001</v>
          </cell>
          <cell r="H170">
            <v>26.99</v>
          </cell>
          <cell r="I170">
            <v>222.66749999999999</v>
          </cell>
          <cell r="J170" t="str">
            <v>CABO DE COBRE FLEXÍVEL ISOLADO, 25 MM², ANTI-CHAMA 0,6/1,0 KV, PARA DISTRIBUIÇÃO - FORNECIMENTO E INSTALAÇÃO. AF_12/2015</v>
          </cell>
        </row>
        <row r="171">
          <cell r="B171">
            <v>41627</v>
          </cell>
          <cell r="C171" t="str">
            <v>CAIXA DE CONCRETO ARMADO PRE-MOLDADO, COM FUNDO E TAMPA, DIMENSOES DE 0,30 X 0,30 X 0,30 M</v>
          </cell>
          <cell r="D171" t="str">
            <v>UN</v>
          </cell>
          <cell r="E171">
            <v>1</v>
          </cell>
          <cell r="F171">
            <v>131.08000000000001</v>
          </cell>
          <cell r="G171">
            <v>131.08000000000001</v>
          </cell>
          <cell r="H171">
            <v>131.08000000000001</v>
          </cell>
          <cell r="I171">
            <v>131.08000000000001</v>
          </cell>
          <cell r="J171" t="str">
            <v>CAIXA DE CONCRETO ARMADO PRE-MOLDADO, COM FUNDO E TAMPA, DIMENSOES DE 0,30 X 0,30 X 0,30 M</v>
          </cell>
        </row>
        <row r="172">
          <cell r="B172">
            <v>93358</v>
          </cell>
          <cell r="C172" t="str">
            <v>ESCAVAÇÃO MANUAL DE VALA COM PROFUNDIDADE MENOR OU IGUAL A 1,30 M. AF_02/2021</v>
          </cell>
          <cell r="D172" t="str">
            <v>M3</v>
          </cell>
          <cell r="E172">
            <v>9.11E-2</v>
          </cell>
          <cell r="F172">
            <v>55.14</v>
          </cell>
          <cell r="G172">
            <v>5.0232539999999997</v>
          </cell>
          <cell r="H172">
            <v>61.71</v>
          </cell>
          <cell r="I172">
            <v>5.6217810000000004</v>
          </cell>
          <cell r="J172" t="str">
            <v>ESCAVAÇÃO MANUAL DE VALA COM PROFUNDIDADE MENOR OU IGUAL A 1,30 M. AF_02/2021</v>
          </cell>
        </row>
        <row r="173">
          <cell r="B173">
            <v>88309</v>
          </cell>
          <cell r="C173" t="str">
            <v>PEDREIRO COM ENCARGOS COMPLEMENTARES</v>
          </cell>
          <cell r="D173" t="str">
            <v>H</v>
          </cell>
          <cell r="E173">
            <v>0.33</v>
          </cell>
          <cell r="F173">
            <v>17.59</v>
          </cell>
          <cell r="G173">
            <v>5.8047000000000004</v>
          </cell>
          <cell r="H173">
            <v>19.82</v>
          </cell>
          <cell r="I173">
            <v>6.5406000000000004</v>
          </cell>
          <cell r="J173" t="str">
            <v>PEDREIRO COM ENCARGOS COMPLEMENTARES</v>
          </cell>
        </row>
        <row r="174">
          <cell r="B174">
            <v>88316</v>
          </cell>
          <cell r="C174" t="str">
            <v>SERVENTE COM ENCARGOS COMPLEMENTARES</v>
          </cell>
          <cell r="D174" t="str">
            <v>H</v>
          </cell>
          <cell r="E174">
            <v>0.33</v>
          </cell>
          <cell r="F174">
            <v>13.94</v>
          </cell>
          <cell r="G174">
            <v>4.6002000000000001</v>
          </cell>
          <cell r="H174">
            <v>15.6</v>
          </cell>
          <cell r="I174">
            <v>5.1479999999999997</v>
          </cell>
          <cell r="J174" t="str">
            <v>SERVENTE COM ENCARGOS COMPLEMENTARES</v>
          </cell>
        </row>
        <row r="175">
          <cell r="B175">
            <v>0</v>
          </cell>
          <cell r="C175">
            <v>0</v>
          </cell>
          <cell r="D175" t="str">
            <v>SUBTOTAL (R$)</v>
          </cell>
          <cell r="E175">
            <v>0</v>
          </cell>
          <cell r="F175" t="str">
            <v>DESONERADO</v>
          </cell>
          <cell r="G175">
            <v>8898.07</v>
          </cell>
          <cell r="H175" t="str">
            <v>ONERADO</v>
          </cell>
          <cell r="I175">
            <v>8994.41</v>
          </cell>
        </row>
        <row r="177">
          <cell r="B177" t="str">
            <v>COMPOSIÇÕES SINAPI + 101895/SINAPI-C (PARA DISJUNTOR GERAL E DR) + 07927/ORSE (TERMINAIS DE COMPRESSÃO)</v>
          </cell>
          <cell r="C177">
            <v>0</v>
          </cell>
          <cell r="D177">
            <v>0</v>
          </cell>
          <cell r="E177">
            <v>0</v>
          </cell>
        </row>
        <row r="178">
          <cell r="B178" t="str">
            <v>CP-018E</v>
          </cell>
          <cell r="C178" t="str">
            <v xml:space="preserve">D I S C R I M I N A Ç Ã O </v>
          </cell>
          <cell r="D178" t="str">
            <v>UNIDADE:</v>
          </cell>
          <cell r="E178" t="str">
            <v>un</v>
          </cell>
          <cell r="F178" t="str">
            <v>CUSTO DESONERADO (RS)</v>
          </cell>
          <cell r="G178">
            <v>0</v>
          </cell>
          <cell r="H178" t="str">
            <v>CUSTO SEM DESONERAÇÃO (RS)</v>
          </cell>
          <cell r="I178">
            <v>0</v>
          </cell>
          <cell r="J178">
            <v>1404.93</v>
          </cell>
          <cell r="K178">
            <v>1428.57</v>
          </cell>
          <cell r="L178" t="str">
            <v>QUADRO DE DISTRIBUIÇÃO (QD1) DE EMBUTIR, PADRÃO EUROPEU DIN, COM BARRAMENTO TRIFÁSICO PARA 30 DISJUNTORES MONOPOLARES. 01 DISJUNTOR GERAL TERMOMAGNÉTICO TRIPOLAR TIPO DIN DE 80 A (ICC&gt;=10KA), 1 DISPOSITIVO DR QUADRIPOLAR DE 80A, 2 DISJUNTORES MONOPOLARES DE 10A (ICC&gt;=5KA) E 21 DISJUNTORES MONOPOLARES DE 20A (ICC&gt;=5KA). MONTADO E INSTALADO CONFORME DIAGRAMA UNIFILAR APRESENTADO NO PROJETO ANEXO. OBS.: TODOS OS DISJUNTORES DEVEM SER COMPATÍVEIS COM O PADRÃO DO QUADRO E SEREM DO TIPO DIN. CONEXÃO POR MEIO DE TERMINAIS.</v>
          </cell>
        </row>
        <row r="179">
          <cell r="B179" t="str">
            <v>CÓDIGO</v>
          </cell>
          <cell r="C179" t="str">
            <v>QUADRO DE DISTRIBUIÇÃO (QD1) DE EMBUTIR, PADRÃO EUROPEU DIN, COM BARRAMENTO TRIFÁSICO PARA 30 DISJUNTORES MONOPOLARES. 01 DISJUNTOR GERAL TERMOMAGNÉTICO TRIPOLAR TIPO DIN DE 80 A (ICC&gt;=10KA), 1 DISPOSITIVO DR QUADRIPOLAR DE 80A, 2 DISJUNTORES MONOPOLARES DE 10A (ICC&gt;=5KA) E 21 DISJUNTORES MONOPOLARES DE 20A (ICC&gt;=5KA). MONTADO E INSTALADO CONFORME DIAGRAMA UNIFILAR APRESENTADO NO PROJETO ANEXO. OBS.: TODOS OS DISJUNTORES DEVEM SER COMPATÍVEIS COM O PADRÃO DO QUADRO E SEREM DO TIPO DIN. CONEXÃO POR MEIO DE TERMINAIS.</v>
          </cell>
          <cell r="D179" t="str">
            <v>UND</v>
          </cell>
          <cell r="E179" t="str">
            <v>QUANTIDADE</v>
          </cell>
          <cell r="F179" t="str">
            <v>UNITÁRIO</v>
          </cell>
          <cell r="G179" t="str">
            <v>TOTAL</v>
          </cell>
          <cell r="H179" t="str">
            <v>UNITÁRIO</v>
          </cell>
          <cell r="I179" t="str">
            <v>TOTAL</v>
          </cell>
        </row>
        <row r="180">
          <cell r="B180">
            <v>90458</v>
          </cell>
          <cell r="C180" t="str">
            <v>QUEBRA EM ALVENARIA PARA INSTALAÇÃO DE QUADRO DISTRIBUIÇÃO GRANDE (76X40 CM). AF_05/2015</v>
          </cell>
          <cell r="D180" t="str">
            <v>UN</v>
          </cell>
          <cell r="E180">
            <v>1</v>
          </cell>
          <cell r="F180">
            <v>17.84</v>
          </cell>
          <cell r="G180">
            <v>17.84</v>
          </cell>
          <cell r="H180">
            <v>20.16</v>
          </cell>
          <cell r="I180">
            <v>20.16</v>
          </cell>
          <cell r="J180" t="str">
            <v>QUEBRA EM ALVENARIA PARA INSTALAÇÃO DE QUADRO DISTRIBUIÇÃO GRANDE (76X40 CM). AF_05/2015</v>
          </cell>
        </row>
        <row r="181">
          <cell r="B181">
            <v>101880</v>
          </cell>
          <cell r="C181" t="str">
            <v>QUADRO DE DISTRIBUIÇÃO DE ENERGIA EM CHAPA DE AÇO GALVANIZADO, DE EMBUTIR, COM BARRAMENTO TRIFÁSICO, PARA 30 DISJUNTORES DIN 150A - FORNECIMENTO E INSTALAÇÃO. AF_10/2020</v>
          </cell>
          <cell r="D181" t="str">
            <v>UN</v>
          </cell>
          <cell r="E181">
            <v>1</v>
          </cell>
          <cell r="F181">
            <v>684.22</v>
          </cell>
          <cell r="G181">
            <v>684.22</v>
          </cell>
          <cell r="H181">
            <v>687.02</v>
          </cell>
          <cell r="I181">
            <v>687.02</v>
          </cell>
          <cell r="J181" t="str">
            <v>QUADRO DE DISTRIBUIÇÃO DE ENERGIA EM CHAPA DE AÇO GALVANIZADO, DE EMBUTIR, COM BARRAMENTO TRIFÁSICO, PARA 30 DISJUNTORES DIN 150A - FORNECIMENTO E INSTALAÇÃO. AF_10/2020</v>
          </cell>
        </row>
        <row r="182">
          <cell r="B182">
            <v>3622</v>
          </cell>
          <cell r="C182" t="str">
            <v>DISJUNTOR TETRAPOLAR DR 80 A, TIPO AC, CORRENTE NOMINAL RESIDUAL 30MA, REF.:  SIEMENS 5SM1 OU SIMILAR</v>
          </cell>
          <cell r="D182" t="str">
            <v>UN</v>
          </cell>
          <cell r="E182">
            <v>1</v>
          </cell>
          <cell r="F182">
            <v>263</v>
          </cell>
          <cell r="G182">
            <v>263</v>
          </cell>
          <cell r="H182">
            <v>263</v>
          </cell>
          <cell r="I182">
            <v>263</v>
          </cell>
          <cell r="J182" t="str">
            <v>Disjuntor tetrapolar DR 80 A, tipo AC, corrente nominal residual 30mA, ref.:  Siemens 5SM1 ou similar</v>
          </cell>
        </row>
        <row r="183">
          <cell r="B183">
            <v>3703</v>
          </cell>
          <cell r="C183" t="str">
            <v>DISJUNTOR TRIPOLAR 80 A, PADRÃO DIN (  LINHA BRANCA ), CURVA DE DISPARO C, CO RRENTE DE INTERRUPÇÃO 5KA, REF.: SIEMENS 5SX1 OU SIMILAR.</v>
          </cell>
          <cell r="D183" t="str">
            <v>UN</v>
          </cell>
          <cell r="E183">
            <v>1</v>
          </cell>
          <cell r="F183">
            <v>113</v>
          </cell>
          <cell r="G183">
            <v>113</v>
          </cell>
          <cell r="H183">
            <v>113</v>
          </cell>
          <cell r="I183">
            <v>113</v>
          </cell>
          <cell r="J183" t="str">
            <v>Disjuntor tripolar 80 A, padrão DIN (  linha branca ), curva de disparo C, co rrente de interrupção 5KA, ref.: Siemens 5SX1 ou similar.</v>
          </cell>
        </row>
        <row r="184">
          <cell r="B184">
            <v>93653</v>
          </cell>
          <cell r="C184" t="str">
            <v>DISJUNTOR MONOPOLAR TIPO DIN, CORRENTE NOMINAL DE 10A - FORNECIMENTO E INSTALAÇÃO. AF_10/2020</v>
          </cell>
          <cell r="D184" t="str">
            <v>UN</v>
          </cell>
          <cell r="E184">
            <v>2</v>
          </cell>
          <cell r="F184">
            <v>7.41</v>
          </cell>
          <cell r="G184">
            <v>14.82</v>
          </cell>
          <cell r="H184">
            <v>7.55</v>
          </cell>
          <cell r="I184">
            <v>15.1</v>
          </cell>
          <cell r="J184" t="str">
            <v>DISJUNTOR MONOPOLAR TIPO DIN, CORRENTE NOMINAL DE 10A - FORNECIMENTO E INSTALAÇÃO. AF_10/2020</v>
          </cell>
        </row>
        <row r="185">
          <cell r="B185">
            <v>93655</v>
          </cell>
          <cell r="C185" t="str">
            <v>DISJUNTOR MONOPOLAR TIPO DIN, CORRENTE NOMINAL DE 20A - FORNECIMENTO E INSTALAÇÃO. AF_10/2020</v>
          </cell>
          <cell r="D185" t="str">
            <v>UN</v>
          </cell>
          <cell r="E185">
            <v>21</v>
          </cell>
          <cell r="F185">
            <v>8.5500000000000007</v>
          </cell>
          <cell r="G185">
            <v>179.55</v>
          </cell>
          <cell r="H185">
            <v>8.8000000000000007</v>
          </cell>
          <cell r="I185">
            <v>184.8</v>
          </cell>
          <cell r="J185" t="str">
            <v>DISJUNTOR MONOPOLAR TIPO DIN, CORRENTE NOMINAL DE 20A - FORNECIMENTO E INSTALAÇÃO. AF_10/2020</v>
          </cell>
        </row>
        <row r="186">
          <cell r="B186">
            <v>1577</v>
          </cell>
          <cell r="C186" t="str">
            <v>TERMINAL A COMPRESSAO EM COBRE ESTANHADO PARA CABO 35 MM2, 1 FURO E 1 COMPRESSAO, PARA PARAFUSO DE FIXACAO M8</v>
          </cell>
          <cell r="D186" t="str">
            <v>UN</v>
          </cell>
          <cell r="E186">
            <v>6</v>
          </cell>
          <cell r="F186">
            <v>1.65</v>
          </cell>
          <cell r="G186">
            <v>9.8999999999999986</v>
          </cell>
          <cell r="H186">
            <v>1.65</v>
          </cell>
          <cell r="I186">
            <v>9.8999999999999986</v>
          </cell>
          <cell r="J186" t="str">
            <v>TERMINAL A COMPRESSAO EM COBRE ESTANHADO PARA CABO 35 MM2, 1 FURO E 1 COMPRESSAO, PARA PARAFUSO DE FIXACAO M8</v>
          </cell>
        </row>
        <row r="187">
          <cell r="B187">
            <v>1575</v>
          </cell>
          <cell r="C187" t="str">
            <v>TERMINAL A COMPRESSAO EM COBRE ESTANHADO PARA CABO 16 MM2, 1 FURO E 1 COMPRESSAO, PARA PARAFUSO DE FIXACAO M6</v>
          </cell>
          <cell r="D187" t="str">
            <v>UN</v>
          </cell>
          <cell r="E187">
            <v>2</v>
          </cell>
          <cell r="F187">
            <v>1.05</v>
          </cell>
          <cell r="G187">
            <v>2.1</v>
          </cell>
          <cell r="H187">
            <v>1.05</v>
          </cell>
          <cell r="I187">
            <v>2.1</v>
          </cell>
          <cell r="J187" t="str">
            <v>TERMINAL A COMPRESSAO EM COBRE ESTANHADO PARA CABO 16 MM2, 1 FURO E 1 COMPRESSAO, PARA PARAFUSO DE FIXACAO M6</v>
          </cell>
        </row>
        <row r="188">
          <cell r="B188">
            <v>1571</v>
          </cell>
          <cell r="C188" t="str">
            <v>TERMINAL A COMPRESSAO EM COBRE ESTANHADO PARA CABO 4 MM2, 1 FURO E 1 COMPRESSAO, PARA PARAFUSO DE FIXACAO M5</v>
          </cell>
          <cell r="D188" t="str">
            <v>UN</v>
          </cell>
          <cell r="E188">
            <v>21</v>
          </cell>
          <cell r="F188">
            <v>0.69</v>
          </cell>
          <cell r="G188">
            <v>14.489999999999998</v>
          </cell>
          <cell r="H188">
            <v>0.69</v>
          </cell>
          <cell r="I188">
            <v>14.489999999999998</v>
          </cell>
          <cell r="J188" t="str">
            <v>TERMINAL A COMPRESSAO EM COBRE ESTANHADO PARA CABO 4 MM2, 1 FURO E 1 COMPRESSAO, PARA PARAFUSO DE FIXACAO M5</v>
          </cell>
        </row>
        <row r="189">
          <cell r="B189">
            <v>1570</v>
          </cell>
          <cell r="C189" t="str">
            <v>TERMINAL A COMPRESSAO EM COBRE ESTANHADO PARA CABO 2,5 MM2, 1 FURO E 1 COMPRESSAO, PARA PARAFUSO DE FIXACAO M5</v>
          </cell>
          <cell r="D189" t="str">
            <v>UN</v>
          </cell>
          <cell r="E189">
            <v>2</v>
          </cell>
          <cell r="F189">
            <v>0.53</v>
          </cell>
          <cell r="G189">
            <v>1.06</v>
          </cell>
          <cell r="H189">
            <v>0.53</v>
          </cell>
          <cell r="I189">
            <v>1.06</v>
          </cell>
          <cell r="J189" t="str">
            <v>TERMINAL A COMPRESSAO EM COBRE ESTANHADO PARA CABO 2,5 MM2, 1 FURO E 1 COMPRESSAO, PARA PARAFUSO DE FIXACAO M5</v>
          </cell>
        </row>
        <row r="190">
          <cell r="B190">
            <v>88264</v>
          </cell>
          <cell r="C190" t="str">
            <v>ELETRICISTA COM ENCARGOS COMPLEMENTARES</v>
          </cell>
          <cell r="D190" t="str">
            <v>H</v>
          </cell>
          <cell r="E190">
            <v>3.8864000000000001</v>
          </cell>
          <cell r="F190">
            <v>17.75</v>
          </cell>
          <cell r="G190">
            <v>68.983599999999996</v>
          </cell>
          <cell r="H190">
            <v>20.010000000000002</v>
          </cell>
          <cell r="I190">
            <v>77.766864000000012</v>
          </cell>
          <cell r="J190" t="str">
            <v>ELETRICISTA COM ENCARGOS COMPLEMENTARES</v>
          </cell>
        </row>
        <row r="191">
          <cell r="B191">
            <v>88247</v>
          </cell>
          <cell r="C191" t="str">
            <v>AUXILIAR DE ELETRICISTA COM ENCARGOS COMPLEMENTARES</v>
          </cell>
          <cell r="D191" t="str">
            <v>H</v>
          </cell>
          <cell r="E191">
            <v>2.6463999999999999</v>
          </cell>
          <cell r="F191">
            <v>13.59</v>
          </cell>
          <cell r="G191">
            <v>35.964576000000001</v>
          </cell>
          <cell r="H191">
            <v>15.18</v>
          </cell>
          <cell r="I191">
            <v>40.172351999999997</v>
          </cell>
          <cell r="J191" t="str">
            <v>AUXILIAR DE ELETRICISTA COM ENCARGOS COMPLEMENTARES</v>
          </cell>
        </row>
        <row r="192">
          <cell r="B192">
            <v>0</v>
          </cell>
          <cell r="C192">
            <v>0</v>
          </cell>
          <cell r="D192" t="str">
            <v>SUBTOTAL (R$)</v>
          </cell>
          <cell r="E192">
            <v>0</v>
          </cell>
          <cell r="F192" t="str">
            <v>DESONERADO</v>
          </cell>
          <cell r="G192">
            <v>1404.93</v>
          </cell>
          <cell r="H192" t="str">
            <v>ONERADO</v>
          </cell>
          <cell r="I192">
            <v>1428.57</v>
          </cell>
        </row>
        <row r="194">
          <cell r="B194" t="str">
            <v>PRÓPRIA + 07872/ORSE (CAIXA DE PASSAGEM)</v>
          </cell>
        </row>
        <row r="195">
          <cell r="B195" t="str">
            <v>CP-019E</v>
          </cell>
          <cell r="C195" t="str">
            <v xml:space="preserve">D I S C R I M I N A Ç Ã O </v>
          </cell>
          <cell r="D195" t="str">
            <v>UNIDADE:</v>
          </cell>
          <cell r="E195" t="str">
            <v>un</v>
          </cell>
          <cell r="F195" t="str">
            <v>CUSTO DESONERADO (RS)</v>
          </cell>
          <cell r="G195">
            <v>0</v>
          </cell>
          <cell r="H195" t="str">
            <v>CUSTO SEM DESONERAÇÃO (RS)</v>
          </cell>
          <cell r="I195">
            <v>0</v>
          </cell>
          <cell r="J195">
            <v>1180.97</v>
          </cell>
          <cell r="K195">
            <v>1207.24</v>
          </cell>
          <cell r="L195" t="str">
            <v>ALIMENTAÇÃO TRIFÁSICA (3F+N+T) DO QUADRO DE DISTRIBUIÇÃO (QD1) COM  CABOS DE 35MM² FLEXÍVEIS 0,6/1.0 KV, ELETRODUTO DE 1 1/2'' EMBUTIDO NO PISO, VINDO DO QUADRO GERAL, COMO PREVISTO EM PROJETO.</v>
          </cell>
        </row>
        <row r="196">
          <cell r="B196" t="str">
            <v>CÓDIGO</v>
          </cell>
          <cell r="C196" t="str">
            <v>ALIMENTAÇÃO TRIFÁSICA (3F+N+T) DO QUADRO DE DISTRIBUIÇÃO (QD1) COM  CABOS DE 35MM² FLEXÍVEIS 0,6/1.0 KV, ELETRODUTO DE 1 1/2'' EMBUTIDO NO PISO, VINDO DO QUADRO GERAL, COMO PREVISTO EM PROJETO.</v>
          </cell>
          <cell r="D196" t="str">
            <v>UND</v>
          </cell>
          <cell r="E196" t="str">
            <v>QUANTIDADE</v>
          </cell>
          <cell r="F196" t="str">
            <v>UNITÁRIO</v>
          </cell>
          <cell r="G196" t="str">
            <v>TOTAL</v>
          </cell>
          <cell r="H196" t="str">
            <v>UNITÁRIO</v>
          </cell>
          <cell r="I196" t="str">
            <v>TOTAL</v>
          </cell>
        </row>
        <row r="197">
          <cell r="B197" t="str">
            <v>A07E</v>
          </cell>
          <cell r="C197" t="str">
            <v>ELETRODUTO RÍGIDO PVC DE 1 1/2'' (50MM) EMBUTIDO EM PAREDE, INCLUINDO RASGO E CHUMBAMENTO. FORNECIMENTO E INSTALAÇÃO</v>
          </cell>
          <cell r="D197" t="str">
            <v>M</v>
          </cell>
          <cell r="E197">
            <v>1.6500000000000001</v>
          </cell>
          <cell r="F197">
            <v>33.51</v>
          </cell>
          <cell r="G197">
            <v>55.291499999999999</v>
          </cell>
          <cell r="H197">
            <v>36.729999999999997</v>
          </cell>
          <cell r="I197">
            <v>60.604500000000002</v>
          </cell>
          <cell r="J197" t="str">
            <v>ELETRODUTO RÍGIDO PVC DE 1 1/2'' (50MM) EMBUTIDO EM PAREDE, INCLUINDO RASGO E CHUMBAMENTO. FORNECIMENTO E INSTALAÇÃO</v>
          </cell>
        </row>
        <row r="198">
          <cell r="B198" t="str">
            <v>A08E</v>
          </cell>
          <cell r="C198" t="str">
            <v>ELETRODUTO RÍGIDO PVC DE 1 1/2'' (50MM) EMBUTIDO NO PISO, INCLUINDO RASGO E CHUMBAMENTO. FORNECIMENTO E INSTALAÇÃO</v>
          </cell>
          <cell r="D198" t="str">
            <v>M</v>
          </cell>
          <cell r="E198">
            <v>4.4000000000000004</v>
          </cell>
          <cell r="F198">
            <v>34.450000000000003</v>
          </cell>
          <cell r="G198">
            <v>151.58000000000001</v>
          </cell>
          <cell r="H198">
            <v>37.619999999999997</v>
          </cell>
          <cell r="I198">
            <v>165.52799999999999</v>
          </cell>
          <cell r="J198" t="str">
            <v>ELETRODUTO RÍGIDO PVC DE 1 1/2'' (50MM) EMBUTIDO NO PISO, INCLUINDO RASGO E CHUMBAMENTO. FORNECIMENTO E INSTALAÇÃO</v>
          </cell>
        </row>
        <row r="199">
          <cell r="B199">
            <v>92986</v>
          </cell>
          <cell r="C199" t="str">
            <v>CABO DE COBRE FLEXÍVEL ISOLADO, 35 MM², ANTI-CHAMA 0,6/1,0 KV, PARA DISTRIBUIÇÃO - FORNECIMENTO E INSTALAÇÃO. AF_12/2015</v>
          </cell>
          <cell r="D199" t="str">
            <v>M</v>
          </cell>
          <cell r="E199">
            <v>23.980000000000004</v>
          </cell>
          <cell r="F199">
            <v>36.369999999999997</v>
          </cell>
          <cell r="G199">
            <v>872.15260000000012</v>
          </cell>
          <cell r="H199">
            <v>36.65</v>
          </cell>
          <cell r="I199">
            <v>878.86700000000008</v>
          </cell>
          <cell r="J199" t="str">
            <v>CABO DE COBRE FLEXÍVEL ISOLADO, 35 MM², ANTI-CHAMA 0,6/1,0 KV, PARA DISTRIBUIÇÃO - FORNECIMENTO E INSTALAÇÃO. AF_12/2015</v>
          </cell>
        </row>
        <row r="200">
          <cell r="B200">
            <v>92982</v>
          </cell>
          <cell r="C200" t="str">
            <v>CABO DE COBRE FLEXÍVEL ISOLADO, 16 MM², ANTI-CHAMA 0,6/1,0 KV, PARA DISTRIBUIÇÃO - FORNECIMENTO E INSTALAÇÃO. AF_12/2015</v>
          </cell>
          <cell r="D200" t="str">
            <v>M</v>
          </cell>
          <cell r="E200">
            <v>6.0500000000000007</v>
          </cell>
          <cell r="F200">
            <v>16.850000000000001</v>
          </cell>
          <cell r="G200">
            <v>101.94250000000002</v>
          </cell>
          <cell r="H200">
            <v>16.899999999999999</v>
          </cell>
          <cell r="I200">
            <v>102.245</v>
          </cell>
          <cell r="J200" t="str">
            <v>CABO DE COBRE FLEXÍVEL ISOLADO, 16 MM², ANTI-CHAMA 0,6/1,0 KV, PARA DISTRIBUIÇÃO - FORNECIMENTO E INSTALAÇÃO. AF_12/2015</v>
          </cell>
        </row>
        <row r="201">
          <cell r="B201">
            <v>0</v>
          </cell>
          <cell r="C201">
            <v>0</v>
          </cell>
          <cell r="D201" t="str">
            <v>SUBTOTAL (R$)</v>
          </cell>
          <cell r="E201">
            <v>0</v>
          </cell>
          <cell r="F201" t="str">
            <v>DESONERADO</v>
          </cell>
          <cell r="G201">
            <v>1180.97</v>
          </cell>
          <cell r="H201" t="str">
            <v>ONERADO</v>
          </cell>
          <cell r="I201">
            <v>1207.24</v>
          </cell>
        </row>
        <row r="203">
          <cell r="B203" t="str">
            <v>12807/ORSE (REFLETOR SLIM LED 50W DE POTÊNCIA, BRANCO FRIO, 6500K, AUTOVOLT, MARCA G-LIGHT OU SIMILAR)</v>
          </cell>
        </row>
        <row r="204">
          <cell r="B204" t="str">
            <v>CP-020E</v>
          </cell>
          <cell r="C204" t="str">
            <v xml:space="preserve">D I S C R I M I N A Ç Ã O </v>
          </cell>
          <cell r="D204" t="str">
            <v>UNIDADE:</v>
          </cell>
          <cell r="E204" t="str">
            <v>un</v>
          </cell>
          <cell r="F204" t="str">
            <v>CUSTO DESONERADO (RS)</v>
          </cell>
          <cell r="G204">
            <v>0</v>
          </cell>
          <cell r="H204" t="str">
            <v>CUSTO SEM DESONERAÇÃO (RS)</v>
          </cell>
          <cell r="I204">
            <v>0</v>
          </cell>
          <cell r="J204">
            <v>111.32</v>
          </cell>
          <cell r="K204">
            <v>112.95</v>
          </cell>
          <cell r="L204" t="str">
            <v>FORNECIMENTO E INSTALAÇÃO DE REFLETOR SLIM LED 50W DE POTÊNCIA, BRANCO FRIO, 6500K, AUTOVOLT, MARCA G-LIGHT OU SIMILAR</v>
          </cell>
        </row>
        <row r="205">
          <cell r="B205" t="str">
            <v>CÓDIGO</v>
          </cell>
          <cell r="C205" t="str">
            <v>FORNECIMENTO E INSTALAÇÃO DE REFLETOR SLIM LED 50W DE POTÊNCIA, BRANCO FRIO, 6500K, AUTOVOLT, MARCA G-LIGHT OU SIMILAR</v>
          </cell>
          <cell r="D205" t="str">
            <v>UND</v>
          </cell>
          <cell r="E205" t="str">
            <v>QUANTIDADE</v>
          </cell>
          <cell r="F205" t="str">
            <v>UNITÁRIO</v>
          </cell>
          <cell r="G205" t="str">
            <v>TOTAL</v>
          </cell>
          <cell r="H205" t="str">
            <v>UNITÁRIO</v>
          </cell>
          <cell r="I205" t="str">
            <v>TOTAL</v>
          </cell>
        </row>
        <row r="206">
          <cell r="B206">
            <v>1691</v>
          </cell>
          <cell r="C206" t="str">
            <v>PARAFUSO METAL 2 1/2" X 12 P/ BUCHA S-10</v>
          </cell>
          <cell r="D206" t="str">
            <v>UN</v>
          </cell>
          <cell r="E206">
            <v>2</v>
          </cell>
          <cell r="F206">
            <v>0.63</v>
          </cell>
          <cell r="G206">
            <v>1.26</v>
          </cell>
          <cell r="H206">
            <v>0.63</v>
          </cell>
          <cell r="I206">
            <v>1.26</v>
          </cell>
          <cell r="J206" t="str">
            <v>Parafuso metal 2 1/2" x 12 p/ bucha s-10</v>
          </cell>
        </row>
        <row r="207">
          <cell r="B207">
            <v>13288</v>
          </cell>
          <cell r="C207" t="str">
            <v>REFLETOR SLIM  LED 50W DE POTÊNCIA, BRANCO FRIO, 6500K, AUTOVOLT, MARCA G-LIG HT OU SIMILAR</v>
          </cell>
          <cell r="D207" t="str">
            <v>UN</v>
          </cell>
          <cell r="E207">
            <v>1</v>
          </cell>
          <cell r="F207">
            <v>97</v>
          </cell>
          <cell r="G207">
            <v>97</v>
          </cell>
          <cell r="H207">
            <v>97</v>
          </cell>
          <cell r="I207">
            <v>97</v>
          </cell>
          <cell r="J207" t="str">
            <v>Refletor Slim  LED 50W de potência, branco Frio, 6500k, Autovolt, marca G-lig ht ou similar</v>
          </cell>
        </row>
        <row r="208">
          <cell r="B208">
            <v>88264</v>
          </cell>
          <cell r="C208" t="str">
            <v>ELETRICISTA COM ENCARGOS COMPLEMENTARES</v>
          </cell>
          <cell r="D208" t="str">
            <v>H</v>
          </cell>
          <cell r="E208">
            <v>0.5</v>
          </cell>
          <cell r="F208">
            <v>17.75</v>
          </cell>
          <cell r="G208">
            <v>8.875</v>
          </cell>
          <cell r="H208">
            <v>20.010000000000002</v>
          </cell>
          <cell r="I208">
            <v>10.005000000000001</v>
          </cell>
          <cell r="J208" t="str">
            <v>ELETRICISTA COM ENCARGOS COMPLEMENTARES</v>
          </cell>
        </row>
        <row r="209">
          <cell r="B209">
            <v>88316</v>
          </cell>
          <cell r="C209" t="str">
            <v>SERVENTE COM ENCARGOS COMPLEMENTARES</v>
          </cell>
          <cell r="D209" t="str">
            <v>H</v>
          </cell>
          <cell r="E209">
            <v>0.3</v>
          </cell>
          <cell r="F209">
            <v>13.94</v>
          </cell>
          <cell r="G209">
            <v>4.1819999999999995</v>
          </cell>
          <cell r="H209">
            <v>15.6</v>
          </cell>
          <cell r="I209">
            <v>4.68</v>
          </cell>
          <cell r="J209" t="str">
            <v>SERVENTE COM ENCARGOS COMPLEMENTARES</v>
          </cell>
        </row>
        <row r="210">
          <cell r="D210" t="str">
            <v>SUBTOTAL (R$)</v>
          </cell>
          <cell r="E210">
            <v>0</v>
          </cell>
          <cell r="F210" t="str">
            <v>DESONERADO</v>
          </cell>
          <cell r="G210">
            <v>111.32</v>
          </cell>
          <cell r="H210" t="str">
            <v>ONERADO</v>
          </cell>
          <cell r="I210">
            <v>112.95</v>
          </cell>
        </row>
        <row r="212">
          <cell r="B212">
            <v>0</v>
          </cell>
          <cell r="J212">
            <v>164.76</v>
          </cell>
          <cell r="K212">
            <v>168.01</v>
          </cell>
          <cell r="L212" t="str">
            <v>HASTE COBREADA COPPERWELD PARA ATERRAMENTO, DE ALTA CAMADA, COM NO MÍNIMO 254 MICRONS E D= 5/8" X 3,00 M, COM CONECTOR EM BRONZE REFORÇADO PARA 2 CABOS (DESCIDA E MALHA) E 1 HASTE (REF. TEL-580) E CAIXA DE CONCRETO PRE MOLDADO PARA INSPEÇÃO DE ATERRAMENTO (D=0,3M), FORNECIMENTO E INSTALAÇÃO.</v>
          </cell>
          <cell r="M212">
            <v>0</v>
          </cell>
        </row>
        <row r="213">
          <cell r="B213" t="str">
            <v>CP-021E</v>
          </cell>
          <cell r="C213" t="str">
            <v xml:space="preserve">D I S C R I M I N A Ç Ã O </v>
          </cell>
          <cell r="D213" t="str">
            <v>UNIDADE:</v>
          </cell>
          <cell r="E213" t="str">
            <v>UN</v>
          </cell>
          <cell r="F213" t="str">
            <v>CUSTO DESONERADO (RS)</v>
          </cell>
          <cell r="G213">
            <v>0</v>
          </cell>
          <cell r="H213" t="str">
            <v>CUSTO SEM DESONERAÇÃO (RS)</v>
          </cell>
          <cell r="I213">
            <v>0</v>
          </cell>
          <cell r="J213">
            <v>164.76</v>
          </cell>
          <cell r="K213">
            <v>168.01</v>
          </cell>
          <cell r="L213" t="str">
            <v>HASTE COBREADA COPPERWELD PARA ATERRAMENTO, DE ALTA CAMADA, COM NO MÍNIMO 254 MICRONS E D= 5/8" X 3,00 M, COM CONECTOR EM BRONZE REFORÇADO PARA 2 CABOS (DESCIDA E MALHA) E 1 HASTE (REF. TEL-580) E CAIXA DE CONCRETO PRE MOLDADO PARA INSPEÇÃO DE ATERRAMENTO (D=0,3M), FORNECIMENTO E INSTALAÇÃO.</v>
          </cell>
        </row>
        <row r="214">
          <cell r="B214" t="str">
            <v>CÓDIGO</v>
          </cell>
          <cell r="C214" t="str">
            <v>HASTE COBREADA COPPERWELD PARA ATERRAMENTO, DE ALTA CAMADA, COM NO MÍNIMO 254 MICRONS E D= 5/8" X 3,00 M, COM CONECTOR EM BRONZE REFORÇADO PARA 2 CABOS (DESCIDA E MALHA) E 1 HASTE (REF. TEL-580) E CAIXA DE CONCRETO PRE MOLDADO PARA INSPEÇÃO DE ATERRAMENTO (D=0,3M), FORNECIMENTO E INSTALAÇÃO.</v>
          </cell>
          <cell r="D214" t="str">
            <v>UND</v>
          </cell>
          <cell r="E214" t="str">
            <v>QUANTIDADE</v>
          </cell>
          <cell r="F214" t="str">
            <v>UNITÁRIO</v>
          </cell>
          <cell r="G214" t="str">
            <v>TOTAL</v>
          </cell>
          <cell r="H214" t="str">
            <v>UNITÁRIO</v>
          </cell>
          <cell r="I214" t="str">
            <v>TOTAL</v>
          </cell>
          <cell r="K214">
            <v>0</v>
          </cell>
        </row>
        <row r="215">
          <cell r="B215">
            <v>3839</v>
          </cell>
          <cell r="C215" t="str">
            <v>HASTE COBREADA COPPERWELD P/ ATERRAMENTO 254 MICR D= 5/8" X 3,00 M</v>
          </cell>
          <cell r="D215" t="str">
            <v>UN</v>
          </cell>
          <cell r="E215">
            <v>1</v>
          </cell>
          <cell r="F215">
            <v>48.27</v>
          </cell>
          <cell r="G215">
            <v>48.27</v>
          </cell>
          <cell r="H215">
            <v>48.27</v>
          </cell>
          <cell r="I215">
            <v>48.27</v>
          </cell>
          <cell r="J215" t="str">
            <v>Haste cobreada copperweld p/ aterramento 254 micr d= 5/8" x 3,00 m</v>
          </cell>
          <cell r="K215">
            <v>0</v>
          </cell>
        </row>
        <row r="216">
          <cell r="B216">
            <v>11855</v>
          </cell>
          <cell r="C216" t="str">
            <v>CONECTOR METALICO TIPO PARAFUSO FENDIDO (SPLIT BOLT), PARA CABOS ATE 70 MM2</v>
          </cell>
          <cell r="D216" t="str">
            <v>UN</v>
          </cell>
          <cell r="E216">
            <v>1</v>
          </cell>
          <cell r="F216">
            <v>11.32</v>
          </cell>
          <cell r="G216">
            <v>11.32</v>
          </cell>
          <cell r="H216">
            <v>11.32</v>
          </cell>
          <cell r="I216">
            <v>11.32</v>
          </cell>
          <cell r="J216" t="str">
            <v>CONECTOR METALICO TIPO PARAFUSO FENDIDO (SPLIT BOLT), PARA CABOS ATE 70 MM2</v>
          </cell>
          <cell r="K216">
            <v>0</v>
          </cell>
        </row>
        <row r="217">
          <cell r="B217">
            <v>34641</v>
          </cell>
          <cell r="C217" t="str">
            <v>CAIXA DE ATERRAMENTO EM CONCRETO PRÃ-MOLDADO, DIAMETRO DE 0,30 M E ALTURA DE 0,35 M, SEM FUNDO E COM TAMPA</v>
          </cell>
          <cell r="D217" t="str">
            <v>UN</v>
          </cell>
          <cell r="E217">
            <v>1</v>
          </cell>
          <cell r="F217">
            <v>78.64</v>
          </cell>
          <cell r="G217">
            <v>78.64</v>
          </cell>
          <cell r="H217">
            <v>78.64</v>
          </cell>
          <cell r="I217">
            <v>78.64</v>
          </cell>
          <cell r="J217" t="str">
            <v>CAIXA DE ATERRAMENTO EM CONCRETO PRÃ-MOLDADO, DIAMETRO DE 0,30 M E ALTURA DE 0,35 M, SEM FUNDO E COM TAMPA</v>
          </cell>
          <cell r="K217">
            <v>0</v>
          </cell>
        </row>
        <row r="218">
          <cell r="B218">
            <v>93358</v>
          </cell>
          <cell r="C218" t="str">
            <v>ESCAVAÇÃO MANUAL DE VALA COM PROFUNDIDADE MENOR OU IGUAL A 1,30 M. AF_02/2021</v>
          </cell>
          <cell r="D218" t="str">
            <v>M3</v>
          </cell>
          <cell r="E218">
            <v>9.11E-2</v>
          </cell>
          <cell r="F218">
            <v>55.14</v>
          </cell>
          <cell r="G218">
            <v>5.0232539999999997</v>
          </cell>
          <cell r="H218">
            <v>61.71</v>
          </cell>
          <cell r="I218">
            <v>5.6217810000000004</v>
          </cell>
          <cell r="J218" t="str">
            <v>ESCAVAÇÃO MANUAL DE VALA COM PROFUNDIDADE MENOR OU IGUAL A 1,30 M. AF_02/2021</v>
          </cell>
          <cell r="K218">
            <v>0</v>
          </cell>
        </row>
        <row r="219">
          <cell r="B219">
            <v>88309</v>
          </cell>
          <cell r="C219" t="str">
            <v>PEDREIRO COM ENCARGOS COMPLEMENTARES</v>
          </cell>
          <cell r="D219" t="str">
            <v>H</v>
          </cell>
          <cell r="E219">
            <v>0.33</v>
          </cell>
          <cell r="F219">
            <v>17.59</v>
          </cell>
          <cell r="G219">
            <v>5.8047000000000004</v>
          </cell>
          <cell r="H219">
            <v>19.82</v>
          </cell>
          <cell r="I219">
            <v>6.5406000000000004</v>
          </cell>
          <cell r="J219" t="str">
            <v>PEDREIRO COM ENCARGOS COMPLEMENTARES</v>
          </cell>
          <cell r="K219">
            <v>0</v>
          </cell>
        </row>
        <row r="220">
          <cell r="B220">
            <v>88264</v>
          </cell>
          <cell r="C220" t="str">
            <v>ELETRICISTA COM ENCARGOS COMPLEMENTARES</v>
          </cell>
          <cell r="D220" t="str">
            <v>H</v>
          </cell>
          <cell r="E220">
            <v>0.35309999999999997</v>
          </cell>
          <cell r="F220">
            <v>17.75</v>
          </cell>
          <cell r="G220">
            <v>6.2675249999999991</v>
          </cell>
          <cell r="H220">
            <v>20.010000000000002</v>
          </cell>
          <cell r="I220">
            <v>7.065531</v>
          </cell>
          <cell r="J220" t="str">
            <v>ELETRICISTA COM ENCARGOS COMPLEMENTARES</v>
          </cell>
          <cell r="K220">
            <v>0</v>
          </cell>
        </row>
        <row r="221">
          <cell r="B221">
            <v>88316</v>
          </cell>
          <cell r="C221" t="str">
            <v>SERVENTE COM ENCARGOS COMPLEMENTARES</v>
          </cell>
          <cell r="D221" t="str">
            <v>H</v>
          </cell>
          <cell r="E221">
            <v>0.43000000000000005</v>
          </cell>
          <cell r="F221">
            <v>13.94</v>
          </cell>
          <cell r="G221">
            <v>5.9942000000000002</v>
          </cell>
          <cell r="H221">
            <v>15.6</v>
          </cell>
          <cell r="I221">
            <v>6.7080000000000002</v>
          </cell>
          <cell r="J221" t="str">
            <v>SERVENTE COM ENCARGOS COMPLEMENTARES</v>
          </cell>
          <cell r="K221">
            <v>0</v>
          </cell>
        </row>
        <row r="222">
          <cell r="B222">
            <v>88247</v>
          </cell>
          <cell r="C222" t="str">
            <v>AUXILIAR DE ELETRICISTA COM ENCARGOS COMPLEMENTARES</v>
          </cell>
          <cell r="D222" t="str">
            <v>H</v>
          </cell>
          <cell r="E222">
            <v>0.25309999999999999</v>
          </cell>
          <cell r="F222">
            <v>13.59</v>
          </cell>
          <cell r="G222">
            <v>3.439629</v>
          </cell>
          <cell r="H222">
            <v>15.18</v>
          </cell>
          <cell r="I222">
            <v>3.8420579999999998</v>
          </cell>
          <cell r="J222" t="str">
            <v>AUXILIAR DE ELETRICISTA COM ENCARGOS COMPLEMENTARES</v>
          </cell>
        </row>
        <row r="223">
          <cell r="B223">
            <v>0</v>
          </cell>
          <cell r="C223">
            <v>0</v>
          </cell>
          <cell r="D223" t="str">
            <v>SUBTOTAL (R$)</v>
          </cell>
          <cell r="E223">
            <v>0</v>
          </cell>
          <cell r="F223" t="str">
            <v>DESONERADO</v>
          </cell>
          <cell r="G223">
            <v>164.76</v>
          </cell>
          <cell r="H223" t="str">
            <v>ONERADO</v>
          </cell>
          <cell r="I223">
            <v>168.01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B225">
            <v>0</v>
          </cell>
          <cell r="J225">
            <v>32.36</v>
          </cell>
          <cell r="K225">
            <v>34.17</v>
          </cell>
          <cell r="L225" t="str">
            <v>CONDULETE DE ALUMÍNIO, TIPO TB, PARA ELETRODUTO DE AÇO GALVANIZADO DN 25 MM (1''), APARENTE - FORNECIMENTO E INSTALAÇÃO. AF_11/2016_P</v>
          </cell>
          <cell r="M225">
            <v>0</v>
          </cell>
        </row>
        <row r="226">
          <cell r="B226" t="str">
            <v>CP-022E</v>
          </cell>
          <cell r="C226" t="str">
            <v xml:space="preserve">D I S C R I M I N A Ç Ã O </v>
          </cell>
          <cell r="D226" t="str">
            <v>UNIDADE:</v>
          </cell>
          <cell r="E226" t="str">
            <v>UN</v>
          </cell>
          <cell r="F226" t="str">
            <v>CUSTO DESONERADO (RS)</v>
          </cell>
          <cell r="G226">
            <v>0</v>
          </cell>
          <cell r="H226" t="str">
            <v>CUSTO SEM DESONERAÇÃO (RS)</v>
          </cell>
          <cell r="I226">
            <v>0</v>
          </cell>
          <cell r="J226">
            <v>32.36</v>
          </cell>
          <cell r="K226">
            <v>34.17</v>
          </cell>
          <cell r="L226" t="str">
            <v>CONDULETE DE ALUMÍNIO, TIPO TB, PARA ELETRODUTO DE AÇO GALVANIZADO DN 25 MM (1''), APARENTE - FORNECIMENTO E INSTALAÇÃO. AF_11/2016_P</v>
          </cell>
        </row>
        <row r="227">
          <cell r="B227" t="str">
            <v>CÓDIGO</v>
          </cell>
          <cell r="C227" t="str">
            <v>CONDULETE DE ALUMÍNIO, TIPO TB, PARA ELETRODUTO DE AÇO GALVANIZADO DN 25 MM (1''), APARENTE - FORNECIMENTO E INSTALAÇÃO. AF_11/2016_P</v>
          </cell>
          <cell r="D227" t="str">
            <v>UND</v>
          </cell>
          <cell r="E227" t="str">
            <v>QUANTIDADE</v>
          </cell>
          <cell r="F227" t="str">
            <v>UNITÁRIO</v>
          </cell>
          <cell r="G227" t="str">
            <v>TOTAL</v>
          </cell>
          <cell r="H227" t="str">
            <v>UNITÁRIO</v>
          </cell>
          <cell r="I227" t="str">
            <v>TOTAL</v>
          </cell>
          <cell r="K227">
            <v>0</v>
          </cell>
        </row>
        <row r="228">
          <cell r="B228">
            <v>3937</v>
          </cell>
          <cell r="C228" t="str">
            <v>CONDULETE TIPO "TB" DE 1" EM ALUMÍNIO FUNDIDO A PROVA DE TEMPO, GASES, VAPORE S E PÓS.</v>
          </cell>
          <cell r="D228" t="str">
            <v>UN</v>
          </cell>
          <cell r="E228">
            <v>1</v>
          </cell>
          <cell r="F228">
            <v>17.21</v>
          </cell>
          <cell r="G228">
            <v>17.21</v>
          </cell>
          <cell r="H228">
            <v>17.21</v>
          </cell>
          <cell r="I228">
            <v>17.21</v>
          </cell>
          <cell r="J228" t="str">
            <v>Condulete tipo "TB" de 1" em alumínio fundido a prova de tempo, gases, vapore s e pós.</v>
          </cell>
          <cell r="K228">
            <v>0</v>
          </cell>
        </row>
        <row r="229">
          <cell r="B229">
            <v>11950</v>
          </cell>
          <cell r="C229" t="str">
            <v>BUCHA DE NYLON SEM ABA S6, COM PARAFUSO DE 4,20 X 40 MM EM ACO ZINCADO COM ROSCA SOBERBA, CABECA CHATA E FENDA PHILLIPS</v>
          </cell>
          <cell r="D229" t="str">
            <v>UN</v>
          </cell>
          <cell r="E229">
            <v>2</v>
          </cell>
          <cell r="F229">
            <v>0.24</v>
          </cell>
          <cell r="G229">
            <v>0.48</v>
          </cell>
          <cell r="H229">
            <v>0.24</v>
          </cell>
          <cell r="I229">
            <v>0.48</v>
          </cell>
          <cell r="J229" t="str">
            <v>BUCHA DE NYLON SEM ABA S6, COM PARAFUSO DE 4,20 X 40 MM EM ACO ZINCADO COM ROSCA SOBERBA, CABECA CHATA E FENDA PHILLIPS</v>
          </cell>
          <cell r="K229">
            <v>0</v>
          </cell>
        </row>
        <row r="230">
          <cell r="B230">
            <v>88247</v>
          </cell>
          <cell r="C230" t="str">
            <v>AUXILIAR DE ELETRICISTA COM ENCARGOS COMPLEMENTARES</v>
          </cell>
          <cell r="D230" t="str">
            <v>H</v>
          </cell>
          <cell r="E230">
            <v>0.46820000000000001</v>
          </cell>
          <cell r="F230">
            <v>13.59</v>
          </cell>
          <cell r="G230">
            <v>6.362838</v>
          </cell>
          <cell r="H230">
            <v>15.18</v>
          </cell>
          <cell r="I230">
            <v>7.1072759999999997</v>
          </cell>
          <cell r="J230" t="str">
            <v>AUXILIAR DE ELETRICISTA COM ENCARGOS COMPLEMENTARES</v>
          </cell>
          <cell r="K230">
            <v>0</v>
          </cell>
        </row>
        <row r="231">
          <cell r="B231">
            <v>88264</v>
          </cell>
          <cell r="C231" t="str">
            <v>ELETRICISTA COM ENCARGOS COMPLEMENTARES</v>
          </cell>
          <cell r="D231" t="str">
            <v>H</v>
          </cell>
          <cell r="E231">
            <v>0.46820000000000001</v>
          </cell>
          <cell r="F231">
            <v>17.75</v>
          </cell>
          <cell r="G231">
            <v>8.3105499999999992</v>
          </cell>
          <cell r="H231">
            <v>20.010000000000002</v>
          </cell>
          <cell r="I231">
            <v>9.3686820000000015</v>
          </cell>
          <cell r="J231" t="str">
            <v>ELETRICISTA COM ENCARGOS COMPLEMENTARES</v>
          </cell>
        </row>
        <row r="232">
          <cell r="B232">
            <v>0</v>
          </cell>
          <cell r="C232">
            <v>0</v>
          </cell>
          <cell r="D232" t="str">
            <v>SUBTOTAL (R$)</v>
          </cell>
          <cell r="E232">
            <v>0</v>
          </cell>
          <cell r="F232" t="str">
            <v>DESONERADO</v>
          </cell>
          <cell r="G232">
            <v>32.36</v>
          </cell>
          <cell r="H232" t="str">
            <v>ONERADO</v>
          </cell>
          <cell r="I232">
            <v>34.17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B234">
            <v>0</v>
          </cell>
          <cell r="J234">
            <v>38.35</v>
          </cell>
          <cell r="K234">
            <v>40.159999999999997</v>
          </cell>
          <cell r="L234" t="str">
            <v>CONDULETE DE ALUMÍNIO, TIPO LB, PARA ELETRODUTO DE AÇO GALVANIZADO DN 25 MM (1''), APARENTE - FORNECIMENTO E INSTALAÇÃO. AF_11/2016_P</v>
          </cell>
          <cell r="M234">
            <v>0</v>
          </cell>
        </row>
        <row r="235">
          <cell r="B235" t="str">
            <v>CP-023E</v>
          </cell>
          <cell r="C235" t="str">
            <v xml:space="preserve">D I S C R I M I N A Ç Ã O </v>
          </cell>
          <cell r="D235" t="str">
            <v>UNIDADE:</v>
          </cell>
          <cell r="E235" t="str">
            <v>UN</v>
          </cell>
          <cell r="F235" t="str">
            <v>CUSTO DESONERADO (RS)</v>
          </cell>
          <cell r="G235">
            <v>0</v>
          </cell>
          <cell r="H235" t="str">
            <v>CUSTO SEM DESONERAÇÃO (RS)</v>
          </cell>
          <cell r="I235">
            <v>0</v>
          </cell>
          <cell r="J235">
            <v>38.35</v>
          </cell>
          <cell r="K235">
            <v>40.159999999999997</v>
          </cell>
          <cell r="L235" t="str">
            <v>CONDULETE DE ALUMÍNIO, TIPO LB, PARA ELETRODUTO DE AÇO GALVANIZADO DN 25 MM (1''), APARENTE - FORNECIMENTO E INSTALAÇÃO. AF_11/2016_P</v>
          </cell>
        </row>
        <row r="236">
          <cell r="B236" t="str">
            <v>CÓDIGO</v>
          </cell>
          <cell r="C236" t="str">
            <v>CONDULETE DE ALUMÍNIO, TIPO LB, PARA ELETRODUTO DE AÇO GALVANIZADO DN 25 MM (1''), APARENTE - FORNECIMENTO E INSTALAÇÃO. AF_11/2016_P</v>
          </cell>
          <cell r="D236" t="str">
            <v>UND</v>
          </cell>
          <cell r="E236" t="str">
            <v>QUANTIDADE</v>
          </cell>
          <cell r="F236" t="str">
            <v>UNITÁRIO</v>
          </cell>
          <cell r="G236" t="str">
            <v>TOTAL</v>
          </cell>
          <cell r="H236" t="str">
            <v>UNITÁRIO</v>
          </cell>
          <cell r="I236" t="str">
            <v>TOTAL</v>
          </cell>
          <cell r="K236">
            <v>0</v>
          </cell>
        </row>
        <row r="237">
          <cell r="B237">
            <v>3905</v>
          </cell>
          <cell r="C237" t="str">
            <v>CONDULETE TIPO "LB" DE 1" EM ALUMÍNIO FUNDIDO A PROVA DE TEMPO, GASES, VAPORE S E PÓS.</v>
          </cell>
          <cell r="D237" t="str">
            <v>UN</v>
          </cell>
          <cell r="E237">
            <v>1</v>
          </cell>
          <cell r="F237">
            <v>23.2</v>
          </cell>
          <cell r="G237">
            <v>23.2</v>
          </cell>
          <cell r="H237">
            <v>23.2</v>
          </cell>
          <cell r="I237">
            <v>23.2</v>
          </cell>
          <cell r="J237" t="str">
            <v>Condulete tipo "LB" de 1" em alumínio fundido a prova de tempo, gases, vapore s e pós.</v>
          </cell>
          <cell r="K237">
            <v>0</v>
          </cell>
        </row>
        <row r="238">
          <cell r="B238">
            <v>11950</v>
          </cell>
          <cell r="C238" t="str">
            <v>BUCHA DE NYLON SEM ABA S6, COM PARAFUSO DE 4,20 X 40 MM EM ACO ZINCADO COM ROSCA SOBERBA, CABECA CHATA E FENDA PHILLIPS</v>
          </cell>
          <cell r="D238" t="str">
            <v>UN</v>
          </cell>
          <cell r="E238">
            <v>2</v>
          </cell>
          <cell r="F238">
            <v>0.24</v>
          </cell>
          <cell r="G238">
            <v>0.48</v>
          </cell>
          <cell r="H238">
            <v>0.24</v>
          </cell>
          <cell r="I238">
            <v>0.48</v>
          </cell>
          <cell r="J238" t="str">
            <v>BUCHA DE NYLON SEM ABA S6, COM PARAFUSO DE 4,20 X 40 MM EM ACO ZINCADO COM ROSCA SOBERBA, CABECA CHATA E FENDA PHILLIPS</v>
          </cell>
          <cell r="K238">
            <v>0</v>
          </cell>
        </row>
        <row r="239">
          <cell r="B239">
            <v>88247</v>
          </cell>
          <cell r="C239" t="str">
            <v>AUXILIAR DE ELETRICISTA COM ENCARGOS COMPLEMENTARES</v>
          </cell>
          <cell r="D239" t="str">
            <v>H</v>
          </cell>
          <cell r="E239">
            <v>0.46820000000000001</v>
          </cell>
          <cell r="F239">
            <v>13.59</v>
          </cell>
          <cell r="G239">
            <v>6.362838</v>
          </cell>
          <cell r="H239">
            <v>15.18</v>
          </cell>
          <cell r="I239">
            <v>7.1072759999999997</v>
          </cell>
          <cell r="J239" t="str">
            <v>AUXILIAR DE ELETRICISTA COM ENCARGOS COMPLEMENTARES</v>
          </cell>
          <cell r="K239">
            <v>0</v>
          </cell>
        </row>
        <row r="240">
          <cell r="B240">
            <v>88264</v>
          </cell>
          <cell r="C240" t="str">
            <v>ELETRICISTA COM ENCARGOS COMPLEMENTARES</v>
          </cell>
          <cell r="D240" t="str">
            <v>H</v>
          </cell>
          <cell r="E240">
            <v>0.46820000000000001</v>
          </cell>
          <cell r="F240">
            <v>17.75</v>
          </cell>
          <cell r="G240">
            <v>8.3105499999999992</v>
          </cell>
          <cell r="H240">
            <v>20.010000000000002</v>
          </cell>
          <cell r="I240">
            <v>9.3686820000000015</v>
          </cell>
          <cell r="J240" t="str">
            <v>ELETRICISTA COM ENCARGOS COMPLEMENTARES</v>
          </cell>
        </row>
        <row r="241">
          <cell r="B241">
            <v>0</v>
          </cell>
          <cell r="C241">
            <v>0</v>
          </cell>
          <cell r="D241" t="str">
            <v>SUBTOTAL (R$)</v>
          </cell>
          <cell r="E241">
            <v>0</v>
          </cell>
          <cell r="F241" t="str">
            <v>DESONERADO</v>
          </cell>
          <cell r="G241">
            <v>38.35</v>
          </cell>
          <cell r="H241" t="str">
            <v>ONERADO</v>
          </cell>
          <cell r="I241">
            <v>40.159999999999997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B243">
            <v>0</v>
          </cell>
        </row>
        <row r="244">
          <cell r="B244" t="str">
            <v>CP-024E</v>
          </cell>
          <cell r="C244" t="str">
            <v xml:space="preserve">D I S C R I M I N A Ç Ã O </v>
          </cell>
          <cell r="D244" t="str">
            <v>UNIDADE:</v>
          </cell>
          <cell r="E244" t="str">
            <v>un</v>
          </cell>
          <cell r="F244" t="str">
            <v>CUSTO DESONERADO (RS)</v>
          </cell>
          <cell r="G244">
            <v>0</v>
          </cell>
          <cell r="H244" t="str">
            <v>CUSTO SEM DESONERAÇÃO (RS)</v>
          </cell>
          <cell r="I244">
            <v>0</v>
          </cell>
          <cell r="J244">
            <v>145.34</v>
          </cell>
          <cell r="K244">
            <v>159.19</v>
          </cell>
          <cell r="L244" t="str">
            <v>LIGAÇÃO ENTRE QUADRO GERAL E CAIXA DE PASSAGEM 4X4 ONDE FUTURAMENTE SERÁ O QUADRO DE DISTRIBUIÇÃO DO PRIMEIRO PAVIMENTO, COM ELETRODUTO PVC RÍGIDO 1 1/2''</v>
          </cell>
        </row>
        <row r="245">
          <cell r="B245" t="str">
            <v>CÓDIGO</v>
          </cell>
          <cell r="C245" t="str">
            <v>LIGAÇÃO ENTRE QUADRO GERAL E CAIXA DE PASSAGEM 4X4 ONDE FUTURAMENTE SERÁ O QUADRO DE DISTRIBUIÇÃO DO PRIMEIRO PAVIMENTO, COM ELETRODUTO PVC RÍGIDO 1 1/2''</v>
          </cell>
          <cell r="D245" t="str">
            <v>UND</v>
          </cell>
          <cell r="E245" t="str">
            <v>QUANTIDADE</v>
          </cell>
          <cell r="F245" t="str">
            <v>UNITÁRIO</v>
          </cell>
          <cell r="G245" t="str">
            <v>TOTAL</v>
          </cell>
          <cell r="H245" t="str">
            <v>UNITÁRIO</v>
          </cell>
          <cell r="I245" t="str">
            <v>TOTAL</v>
          </cell>
        </row>
        <row r="246">
          <cell r="B246" t="str">
            <v>A07E</v>
          </cell>
          <cell r="C246" t="str">
            <v>ELETRODUTO RÍGIDO PVC DE 1 1/2'' (50MM) EMBUTIDO EM PAREDE, INCLUINDO RASGO E CHUMBAMENTO. FORNECIMENTO E INSTALAÇÃO</v>
          </cell>
          <cell r="D246" t="str">
            <v>M</v>
          </cell>
          <cell r="E246">
            <v>3.9600000000000004</v>
          </cell>
          <cell r="F246">
            <v>33.51</v>
          </cell>
          <cell r="G246">
            <v>132.6996</v>
          </cell>
          <cell r="H246">
            <v>36.729999999999997</v>
          </cell>
          <cell r="I246">
            <v>145.45080000000002</v>
          </cell>
          <cell r="J246" t="str">
            <v>ELETRODUTO RÍGIDO PVC DE 1 1/2'' (50MM) EMBUTIDO EM PAREDE, INCLUINDO RASGO E CHUMBAMENTO. FORNECIMENTO E INSTALAÇÃO</v>
          </cell>
        </row>
        <row r="247">
          <cell r="B247">
            <v>91943</v>
          </cell>
          <cell r="C247" t="str">
            <v>CAIXA RETANGULAR 4" X 4" MÉDIA (1,30 M DO PISO), PVC, INSTALADA EM PAREDE - FORNECIMENTO E INSTALAÇÃO. AF_12/2015</v>
          </cell>
          <cell r="D247" t="str">
            <v>UN</v>
          </cell>
          <cell r="E247">
            <v>1</v>
          </cell>
          <cell r="F247">
            <v>12.64</v>
          </cell>
          <cell r="G247">
            <v>12.64</v>
          </cell>
          <cell r="H247">
            <v>13.74</v>
          </cell>
          <cell r="I247">
            <v>13.74</v>
          </cell>
          <cell r="J247" t="str">
            <v>CAIXA RETANGULAR 4" X 4" MÉDIA (1,30 M DO PISO), PVC, INSTALADA EM PAREDE - FORNECIMENTO E INSTALAÇÃO. AF_12/2015</v>
          </cell>
        </row>
        <row r="248">
          <cell r="B248">
            <v>0</v>
          </cell>
          <cell r="C248">
            <v>0</v>
          </cell>
          <cell r="D248" t="str">
            <v>SUBTOTAL (R$)</v>
          </cell>
          <cell r="E248">
            <v>0</v>
          </cell>
          <cell r="F248" t="str">
            <v>DESONERADO</v>
          </cell>
          <cell r="G248">
            <v>145.34</v>
          </cell>
          <cell r="H248" t="str">
            <v>ONERADO</v>
          </cell>
          <cell r="I248">
            <v>159.19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B252" t="str">
            <v>SINAPI-C 91871 COM MODIFICAÇÕES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CP-A01E</v>
          </cell>
          <cell r="C253" t="str">
            <v xml:space="preserve">D I S C R I M I N A Ç Ã O </v>
          </cell>
          <cell r="D253" t="str">
            <v>UNIDADE:</v>
          </cell>
          <cell r="E253" t="str">
            <v>M</v>
          </cell>
          <cell r="F253" t="str">
            <v>CUSTO DESONERADO (RS)</v>
          </cell>
          <cell r="G253">
            <v>0</v>
          </cell>
          <cell r="H253" t="str">
            <v>CUSTO SEM DESONERAÇÃO (RS)</v>
          </cell>
          <cell r="I253">
            <v>0</v>
          </cell>
          <cell r="J253">
            <v>20.91</v>
          </cell>
          <cell r="K253">
            <v>23.1</v>
          </cell>
          <cell r="L253" t="str">
            <v>ELETRODUTO RÍGIDO PVC DE 1'' (32MM) EMBUTIDO EM PAREDE, INCLUINDO RASGO. FORNECIMENTO E INSTALAÇÃO</v>
          </cell>
        </row>
        <row r="254">
          <cell r="B254" t="str">
            <v>CÓDIGO</v>
          </cell>
          <cell r="C254" t="str">
            <v>ELETRODUTO RÍGIDO PVC DE 1'' (32MM) EMBUTIDO EM PAREDE, INCLUINDO RASGO. FORNECIMENTO E INSTALAÇÃO</v>
          </cell>
          <cell r="D254" t="str">
            <v>UND</v>
          </cell>
          <cell r="E254" t="str">
            <v>QUANTIDADE</v>
          </cell>
          <cell r="F254" t="str">
            <v>UNITÁRIO</v>
          </cell>
          <cell r="G254" t="str">
            <v>TOTAL</v>
          </cell>
          <cell r="H254" t="str">
            <v>UNITÁRIO</v>
          </cell>
          <cell r="I254" t="str">
            <v>TOTAL</v>
          </cell>
          <cell r="K254">
            <v>0</v>
          </cell>
        </row>
        <row r="255">
          <cell r="B255">
            <v>90447</v>
          </cell>
          <cell r="C255" t="str">
            <v>RASGO EM ALVENARIA PARA ELETRODUTOS COM DIAMETROS MENORES OU IGUAIS A 40 MM. AF_05/2015</v>
          </cell>
          <cell r="D255" t="str">
            <v>M</v>
          </cell>
          <cell r="E255">
            <v>1</v>
          </cell>
          <cell r="F255">
            <v>4.29</v>
          </cell>
          <cell r="G255">
            <v>4.29</v>
          </cell>
          <cell r="H255">
            <v>4.83</v>
          </cell>
          <cell r="I255">
            <v>4.83</v>
          </cell>
          <cell r="J255" t="str">
            <v>RASGO EM ALVENARIA PARA ELETRODUTOS COM DIAMETROS MENORES OU IGUAIS A 40 MM. AF_05/2015</v>
          </cell>
          <cell r="K255">
            <v>0</v>
          </cell>
        </row>
        <row r="256">
          <cell r="B256">
            <v>90466</v>
          </cell>
          <cell r="C256" t="str">
            <v>CHUMBAMENTO LINEAR EM ALVENARIA PARA RAMAIS/DISTRIBUIÇÃO COM DIÂMETROS MENORES OU IGUAIS A 40 MM. AF_05/2015</v>
          </cell>
          <cell r="D256" t="str">
            <v>M</v>
          </cell>
          <cell r="E256">
            <v>1</v>
          </cell>
          <cell r="F256">
            <v>8.82</v>
          </cell>
          <cell r="G256">
            <v>8.82</v>
          </cell>
          <cell r="H256">
            <v>9.82</v>
          </cell>
          <cell r="I256">
            <v>9.82</v>
          </cell>
          <cell r="J256" t="str">
            <v>CHUMBAMENTO LINEAR EM ALVENARIA PARA RAMAIS/DISTRIBUIÇÃO COM DIÂMETROS MENORES OU IGUAIS A 40 MM. AF_05/2015</v>
          </cell>
          <cell r="K256">
            <v>0</v>
          </cell>
        </row>
        <row r="257">
          <cell r="B257">
            <v>2679</v>
          </cell>
          <cell r="C257" t="str">
            <v>ELETRODUTO DE PVC RIGIDO SOLDAVEL, CLASSE B, DE 32 MM</v>
          </cell>
          <cell r="D257" t="str">
            <v>M</v>
          </cell>
          <cell r="E257">
            <v>1.0169999999999999</v>
          </cell>
          <cell r="F257">
            <v>2.4300000000000002</v>
          </cell>
          <cell r="G257">
            <v>2.4713099999999999</v>
          </cell>
          <cell r="H257">
            <v>2.4300000000000002</v>
          </cell>
          <cell r="I257">
            <v>2.4713099999999999</v>
          </cell>
          <cell r="J257" t="str">
            <v>ELETRODUTO DE PVC RIGIDO SOLDAVEL, CLASSE B, DE 32 MM</v>
          </cell>
          <cell r="K257">
            <v>0</v>
          </cell>
        </row>
        <row r="258">
          <cell r="B258">
            <v>88264</v>
          </cell>
          <cell r="C258" t="str">
            <v>ELETRICISTA COM ENCARGOS COMPLEMENTARES</v>
          </cell>
          <cell r="D258" t="str">
            <v>H</v>
          </cell>
          <cell r="E258">
            <v>0.17</v>
          </cell>
          <cell r="F258">
            <v>17.75</v>
          </cell>
          <cell r="G258">
            <v>3.0175000000000001</v>
          </cell>
          <cell r="H258">
            <v>20.010000000000002</v>
          </cell>
          <cell r="I258">
            <v>3.4017000000000004</v>
          </cell>
          <cell r="J258" t="str">
            <v>ELETRICISTA COM ENCARGOS COMPLEMENTARES</v>
          </cell>
          <cell r="K258">
            <v>0</v>
          </cell>
        </row>
        <row r="259">
          <cell r="B259">
            <v>88247</v>
          </cell>
          <cell r="C259" t="str">
            <v>AUXILIAR DE ELETRICISTA COM ENCARGOS COMPLEMENTARES</v>
          </cell>
          <cell r="D259" t="str">
            <v>H</v>
          </cell>
          <cell r="E259">
            <v>0.17</v>
          </cell>
          <cell r="F259">
            <v>13.59</v>
          </cell>
          <cell r="G259">
            <v>2.3103000000000002</v>
          </cell>
          <cell r="H259">
            <v>15.18</v>
          </cell>
          <cell r="I259">
            <v>2.5806</v>
          </cell>
          <cell r="J259" t="str">
            <v>AUXILIAR DE ELETRICISTA COM ENCARGOS COMPLEMENTARES</v>
          </cell>
          <cell r="K259">
            <v>0</v>
          </cell>
        </row>
        <row r="260">
          <cell r="B260">
            <v>0</v>
          </cell>
          <cell r="C260">
            <v>0</v>
          </cell>
          <cell r="D260" t="str">
            <v>SUBTOTAL (R$)</v>
          </cell>
          <cell r="E260">
            <v>0</v>
          </cell>
          <cell r="F260" t="str">
            <v>DESONERADO</v>
          </cell>
          <cell r="G260">
            <v>20.91</v>
          </cell>
          <cell r="H260" t="str">
            <v>ONERADO</v>
          </cell>
          <cell r="I260">
            <v>23.1</v>
          </cell>
          <cell r="J260">
            <v>0</v>
          </cell>
          <cell r="K260">
            <v>0</v>
          </cell>
        </row>
        <row r="261">
          <cell r="B261" t="str">
            <v>SINAPI-C 91871 COM MODIFICAÇÕES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B262" t="str">
            <v>CP-A02E</v>
          </cell>
          <cell r="C262" t="str">
            <v xml:space="preserve">D I S C R I M I N A Ç Ã O </v>
          </cell>
          <cell r="D262" t="str">
            <v>UNIDADE:</v>
          </cell>
          <cell r="E262" t="str">
            <v>M</v>
          </cell>
          <cell r="F262" t="str">
            <v>CUSTO DESONERADO (RS)</v>
          </cell>
          <cell r="G262">
            <v>0</v>
          </cell>
          <cell r="H262" t="str">
            <v>CUSTO SEM DESONERAÇÃO (RS)</v>
          </cell>
          <cell r="I262">
            <v>0</v>
          </cell>
          <cell r="J262">
            <v>28.41</v>
          </cell>
          <cell r="K262">
            <v>31.42</v>
          </cell>
          <cell r="L262" t="str">
            <v>ELETRODUTO RÍGIDO PVC DE 1'' (32MM) EMBUTIDO NO PISO, INCLUINDO RASGO. FORNECIMENTO E INSTALAÇÃO</v>
          </cell>
        </row>
        <row r="263">
          <cell r="B263" t="str">
            <v>CÓDIGO</v>
          </cell>
          <cell r="C263" t="str">
            <v>ELETRODUTO RÍGIDO PVC DE 1'' (32MM) EMBUTIDO NO PISO, INCLUINDO RASGO. FORNECIMENTO E INSTALAÇÃO</v>
          </cell>
          <cell r="D263" t="str">
            <v>UND</v>
          </cell>
          <cell r="E263" t="str">
            <v>QUANTIDADE</v>
          </cell>
          <cell r="F263" t="str">
            <v>UNITÁRIO</v>
          </cell>
          <cell r="G263" t="str">
            <v>TOTAL</v>
          </cell>
          <cell r="H263" t="str">
            <v>UNITÁRIO</v>
          </cell>
          <cell r="I263" t="str">
            <v>TOTAL</v>
          </cell>
          <cell r="K263">
            <v>0</v>
          </cell>
        </row>
        <row r="264">
          <cell r="B264">
            <v>90444</v>
          </cell>
          <cell r="C264" t="str">
            <v>RASGO EM CONTRAPISO PARA RAMAIS/ DISTRIBUIÇÃO COM DIÂMETROS MENORES OU IGUAIS A 40 MM. AF_05/2015</v>
          </cell>
          <cell r="D264" t="str">
            <v>M</v>
          </cell>
          <cell r="E264">
            <v>1</v>
          </cell>
          <cell r="F264">
            <v>16.61</v>
          </cell>
          <cell r="G264">
            <v>16.61</v>
          </cell>
          <cell r="H264">
            <v>18.600000000000001</v>
          </cell>
          <cell r="I264">
            <v>18.600000000000001</v>
          </cell>
          <cell r="J264" t="str">
            <v>RASGO EM CONTRAPISO PARA RAMAIS/ DISTRIBUIÇÃO COM DIÂMETROS MENORES OU IGUAIS A 40 MM. AF_05/2015</v>
          </cell>
          <cell r="K264">
            <v>0</v>
          </cell>
        </row>
        <row r="265">
          <cell r="B265">
            <v>90468</v>
          </cell>
          <cell r="C265" t="str">
            <v>CHUMBAMENTO LINEAR EM CONTRAPISO PARA RAMAIS/DISTRIBUIÇÃO COM DIÂMETROS MENORES OU IGUAIS A 40 MM. AF_05/2015</v>
          </cell>
          <cell r="D265" t="str">
            <v>M</v>
          </cell>
          <cell r="E265">
            <v>1</v>
          </cell>
          <cell r="F265">
            <v>4</v>
          </cell>
          <cell r="G265">
            <v>4</v>
          </cell>
          <cell r="H265">
            <v>4.37</v>
          </cell>
          <cell r="I265">
            <v>4.37</v>
          </cell>
          <cell r="J265" t="str">
            <v>CHUMBAMENTO LINEAR EM CONTRAPISO PARA RAMAIS/DISTRIBUIÇÃO COM DIÂMETROS MENORES OU IGUAIS A 40 MM. AF_05/2015</v>
          </cell>
          <cell r="K265">
            <v>0</v>
          </cell>
        </row>
        <row r="266">
          <cell r="B266">
            <v>2679</v>
          </cell>
          <cell r="C266" t="str">
            <v>ELETRODUTO DE PVC RIGIDO SOLDAVEL, CLASSE B, DE 32 MM</v>
          </cell>
          <cell r="D266" t="str">
            <v>M</v>
          </cell>
          <cell r="E266">
            <v>1.0169999999999999</v>
          </cell>
          <cell r="F266">
            <v>2.4300000000000002</v>
          </cell>
          <cell r="G266">
            <v>2.4713099999999999</v>
          </cell>
          <cell r="H266">
            <v>2.4300000000000002</v>
          </cell>
          <cell r="I266">
            <v>2.4713099999999999</v>
          </cell>
          <cell r="J266" t="str">
            <v>ELETRODUTO DE PVC RIGIDO SOLDAVEL, CLASSE B, DE 32 MM</v>
          </cell>
          <cell r="K266">
            <v>0</v>
          </cell>
        </row>
        <row r="267">
          <cell r="B267">
            <v>88264</v>
          </cell>
          <cell r="C267" t="str">
            <v>ELETRICISTA COM ENCARGOS COMPLEMENTARES</v>
          </cell>
          <cell r="D267" t="str">
            <v>H</v>
          </cell>
          <cell r="E267">
            <v>0.17</v>
          </cell>
          <cell r="F267">
            <v>17.75</v>
          </cell>
          <cell r="G267">
            <v>3.0175000000000001</v>
          </cell>
          <cell r="H267">
            <v>20.010000000000002</v>
          </cell>
          <cell r="I267">
            <v>3.4017000000000004</v>
          </cell>
          <cell r="J267" t="str">
            <v>ELETRICISTA COM ENCARGOS COMPLEMENTARES</v>
          </cell>
          <cell r="K267">
            <v>0</v>
          </cell>
        </row>
        <row r="268">
          <cell r="B268">
            <v>88247</v>
          </cell>
          <cell r="C268" t="str">
            <v>AUXILIAR DE ELETRICISTA COM ENCARGOS COMPLEMENTARES</v>
          </cell>
          <cell r="D268" t="str">
            <v>H</v>
          </cell>
          <cell r="E268">
            <v>0.17</v>
          </cell>
          <cell r="F268">
            <v>13.59</v>
          </cell>
          <cell r="G268">
            <v>2.3103000000000002</v>
          </cell>
          <cell r="H268">
            <v>15.18</v>
          </cell>
          <cell r="I268">
            <v>2.5806</v>
          </cell>
          <cell r="J268" t="str">
            <v>AUXILIAR DE ELETRICISTA COM ENCARGOS COMPLEMENTARES</v>
          </cell>
          <cell r="K268">
            <v>0</v>
          </cell>
        </row>
        <row r="269">
          <cell r="B269">
            <v>0</v>
          </cell>
          <cell r="C269">
            <v>0</v>
          </cell>
          <cell r="D269" t="str">
            <v>SUBTOTAL (R$)</v>
          </cell>
          <cell r="E269">
            <v>0</v>
          </cell>
          <cell r="F269" t="str">
            <v>DESONERADO</v>
          </cell>
          <cell r="G269">
            <v>28.41</v>
          </cell>
          <cell r="H269" t="str">
            <v>ONERADO</v>
          </cell>
          <cell r="I269">
            <v>31.42</v>
          </cell>
          <cell r="J269">
            <v>0</v>
          </cell>
          <cell r="K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B271" t="str">
            <v>SINAPI-C 91871 COM MODIFICAÇÕES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B272" t="str">
            <v>CP-A03E</v>
          </cell>
          <cell r="C272" t="str">
            <v xml:space="preserve">D I S C R I M I N A Ç Ã O </v>
          </cell>
          <cell r="D272" t="str">
            <v>UNIDADE:</v>
          </cell>
          <cell r="E272" t="str">
            <v>M</v>
          </cell>
          <cell r="F272" t="str">
            <v>CUSTO DESONERADO (RS)</v>
          </cell>
          <cell r="G272">
            <v>0</v>
          </cell>
          <cell r="H272" t="str">
            <v>CUSTO SEM DESONERAÇÃO (RS)</v>
          </cell>
          <cell r="I272">
            <v>0</v>
          </cell>
          <cell r="J272">
            <v>21.89</v>
          </cell>
          <cell r="K272">
            <v>24.08</v>
          </cell>
          <cell r="L272" t="str">
            <v>ELETRODUTO RÍGIDO PVC DE 1 1/4'' (40MM) EMBUTIDO EM PAREDE, INCLUINDO RASGO. FORNECIMENTO E INSTALAÇÃO</v>
          </cell>
        </row>
        <row r="273">
          <cell r="B273" t="str">
            <v>CÓDIGO</v>
          </cell>
          <cell r="C273" t="str">
            <v>ELETRODUTO RÍGIDO PVC DE 1 1/4'' (40MM) EMBUTIDO EM PAREDE, INCLUINDO RASGO. FORNECIMENTO E INSTALAÇÃO</v>
          </cell>
          <cell r="D273" t="str">
            <v>UND</v>
          </cell>
          <cell r="E273" t="str">
            <v>QUANTIDADE</v>
          </cell>
          <cell r="F273" t="str">
            <v>UNITÁRIO</v>
          </cell>
          <cell r="G273" t="str">
            <v>TOTAL</v>
          </cell>
          <cell r="H273" t="str">
            <v>UNITÁRIO</v>
          </cell>
          <cell r="I273" t="str">
            <v>TOTAL</v>
          </cell>
          <cell r="K273">
            <v>0</v>
          </cell>
        </row>
        <row r="274">
          <cell r="B274">
            <v>90447</v>
          </cell>
          <cell r="C274" t="str">
            <v>RASGO EM ALVENARIA PARA ELETRODUTOS COM DIAMETROS MENORES OU IGUAIS A 40 MM. AF_05/2015</v>
          </cell>
          <cell r="D274" t="str">
            <v>M</v>
          </cell>
          <cell r="E274">
            <v>1</v>
          </cell>
          <cell r="F274">
            <v>4.29</v>
          </cell>
          <cell r="G274">
            <v>4.29</v>
          </cell>
          <cell r="H274">
            <v>4.83</v>
          </cell>
          <cell r="I274">
            <v>4.83</v>
          </cell>
          <cell r="J274" t="str">
            <v>RASGO EM ALVENARIA PARA ELETRODUTOS COM DIAMETROS MENORES OU IGUAIS A 40 MM. AF_05/2015</v>
          </cell>
          <cell r="K274">
            <v>0</v>
          </cell>
        </row>
        <row r="275">
          <cell r="B275">
            <v>90466</v>
          </cell>
          <cell r="C275" t="str">
            <v>CHUMBAMENTO LINEAR EM ALVENARIA PARA RAMAIS/DISTRIBUIÇÃO COM DIÂMETROS MENORES OU IGUAIS A 40 MM. AF_05/2015</v>
          </cell>
          <cell r="D275" t="str">
            <v>M</v>
          </cell>
          <cell r="E275">
            <v>1</v>
          </cell>
          <cell r="F275">
            <v>8.82</v>
          </cell>
          <cell r="G275">
            <v>8.82</v>
          </cell>
          <cell r="H275">
            <v>9.82</v>
          </cell>
          <cell r="I275">
            <v>9.82</v>
          </cell>
          <cell r="J275" t="str">
            <v>CHUMBAMENTO LINEAR EM ALVENARIA PARA RAMAIS/DISTRIBUIÇÃO COM DIÂMETROS MENORES OU IGUAIS A 40 MM. AF_05/2015</v>
          </cell>
          <cell r="K275">
            <v>0</v>
          </cell>
        </row>
        <row r="276">
          <cell r="B276">
            <v>12070</v>
          </cell>
          <cell r="C276" t="str">
            <v>ELETRODUTO DE PVC RIGIDO SOLDAVEL, CLASSE B, DE 40 MM</v>
          </cell>
          <cell r="D276" t="str">
            <v>M</v>
          </cell>
          <cell r="E276">
            <v>1.0169999999999999</v>
          </cell>
          <cell r="F276">
            <v>3.39</v>
          </cell>
          <cell r="G276">
            <v>3.4476299999999998</v>
          </cell>
          <cell r="H276">
            <v>3.39</v>
          </cell>
          <cell r="I276">
            <v>3.4476299999999998</v>
          </cell>
          <cell r="J276" t="str">
            <v>ELETRODUTO DE PVC RIGIDO SOLDAVEL, CLASSE B, DE 40 MM</v>
          </cell>
          <cell r="K276">
            <v>0</v>
          </cell>
        </row>
        <row r="277">
          <cell r="B277">
            <v>88264</v>
          </cell>
          <cell r="C277" t="str">
            <v>ELETRICISTA COM ENCARGOS COMPLEMENTARES</v>
          </cell>
          <cell r="D277" t="str">
            <v>H</v>
          </cell>
          <cell r="E277">
            <v>0.17</v>
          </cell>
          <cell r="F277">
            <v>17.75</v>
          </cell>
          <cell r="G277">
            <v>3.0175000000000001</v>
          </cell>
          <cell r="H277">
            <v>20.010000000000002</v>
          </cell>
          <cell r="I277">
            <v>3.4017000000000004</v>
          </cell>
          <cell r="J277" t="str">
            <v>ELETRICISTA COM ENCARGOS COMPLEMENTARES</v>
          </cell>
          <cell r="K277">
            <v>0</v>
          </cell>
        </row>
        <row r="278">
          <cell r="B278">
            <v>88247</v>
          </cell>
          <cell r="C278" t="str">
            <v>AUXILIAR DE ELETRICISTA COM ENCARGOS COMPLEMENTARES</v>
          </cell>
          <cell r="D278" t="str">
            <v>H</v>
          </cell>
          <cell r="E278">
            <v>0.17</v>
          </cell>
          <cell r="F278">
            <v>13.59</v>
          </cell>
          <cell r="G278">
            <v>2.3103000000000002</v>
          </cell>
          <cell r="H278">
            <v>15.18</v>
          </cell>
          <cell r="I278">
            <v>2.5806</v>
          </cell>
          <cell r="J278" t="str">
            <v>AUXILIAR DE ELETRICISTA COM ENCARGOS COMPLEMENTARES</v>
          </cell>
          <cell r="K278">
            <v>0</v>
          </cell>
        </row>
        <row r="279">
          <cell r="B279">
            <v>0</v>
          </cell>
          <cell r="C279">
            <v>0</v>
          </cell>
          <cell r="D279" t="str">
            <v>SUBTOTAL (R$)</v>
          </cell>
          <cell r="E279">
            <v>0</v>
          </cell>
          <cell r="F279" t="str">
            <v>DESONERADO</v>
          </cell>
          <cell r="G279">
            <v>21.89</v>
          </cell>
          <cell r="H279" t="str">
            <v>ONERADO</v>
          </cell>
          <cell r="I279">
            <v>24.08</v>
          </cell>
          <cell r="J279">
            <v>0</v>
          </cell>
          <cell r="K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B281" t="str">
            <v>SINAPI-C 91871 COM MODIFICAÇÕES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B282" t="str">
            <v>CP-A04E</v>
          </cell>
          <cell r="C282" t="str">
            <v xml:space="preserve">D I S C R I M I N A Ç Ã O </v>
          </cell>
          <cell r="D282" t="str">
            <v>UNIDADE:</v>
          </cell>
          <cell r="E282" t="str">
            <v>M</v>
          </cell>
          <cell r="F282" t="str">
            <v>CUSTO DESONERADO (RS)</v>
          </cell>
          <cell r="G282">
            <v>0</v>
          </cell>
          <cell r="H282" t="str">
            <v>CUSTO SEM DESONERAÇÃO (RS)</v>
          </cell>
          <cell r="I282">
            <v>0</v>
          </cell>
          <cell r="J282">
            <v>29.39</v>
          </cell>
          <cell r="K282">
            <v>32.4</v>
          </cell>
          <cell r="L282" t="str">
            <v>ELETRODUTO RÍGIDO PVC DE 1 1/4'' (40MM) EMBUTIDO NO PISO, INCLUINDO RASGO. FORNECIMENTO E INSTALAÇÃO</v>
          </cell>
        </row>
        <row r="283">
          <cell r="B283" t="str">
            <v>CÓDIGO</v>
          </cell>
          <cell r="C283" t="str">
            <v>ELETRODUTO RÍGIDO PVC DE 1 1/4'' (40MM) EMBUTIDO NO PISO, INCLUINDO RASGO. FORNECIMENTO E INSTALAÇÃO</v>
          </cell>
          <cell r="D283" t="str">
            <v>UND</v>
          </cell>
          <cell r="E283" t="str">
            <v>QUANTIDADE</v>
          </cell>
          <cell r="F283" t="str">
            <v>UNITÁRIO</v>
          </cell>
          <cell r="G283" t="str">
            <v>TOTAL</v>
          </cell>
          <cell r="H283" t="str">
            <v>UNITÁRIO</v>
          </cell>
          <cell r="I283" t="str">
            <v>TOTAL</v>
          </cell>
          <cell r="K283">
            <v>0</v>
          </cell>
        </row>
        <row r="284">
          <cell r="B284">
            <v>90444</v>
          </cell>
          <cell r="C284" t="str">
            <v>RASGO EM CONTRAPISO PARA RAMAIS/ DISTRIBUIÇÃO COM DIÂMETROS MENORES OU IGUAIS A 40 MM. AF_05/2015</v>
          </cell>
          <cell r="D284" t="str">
            <v>M</v>
          </cell>
          <cell r="E284">
            <v>1</v>
          </cell>
          <cell r="F284">
            <v>16.61</v>
          </cell>
          <cell r="G284">
            <v>16.61</v>
          </cell>
          <cell r="H284">
            <v>18.600000000000001</v>
          </cell>
          <cell r="I284">
            <v>18.600000000000001</v>
          </cell>
          <cell r="J284" t="str">
            <v>RASGO EM CONTRAPISO PARA RAMAIS/ DISTRIBUIÇÃO COM DIÂMETROS MENORES OU IGUAIS A 40 MM. AF_05/2015</v>
          </cell>
          <cell r="K284">
            <v>0</v>
          </cell>
        </row>
        <row r="285">
          <cell r="B285">
            <v>90468</v>
          </cell>
          <cell r="C285" t="str">
            <v>CHUMBAMENTO LINEAR EM CONTRAPISO PARA RAMAIS/DISTRIBUIÇÃO COM DIÂMETROS MENORES OU IGUAIS A 40 MM. AF_05/2015</v>
          </cell>
          <cell r="D285" t="str">
            <v>M</v>
          </cell>
          <cell r="E285">
            <v>1</v>
          </cell>
          <cell r="F285">
            <v>4</v>
          </cell>
          <cell r="G285">
            <v>4</v>
          </cell>
          <cell r="H285">
            <v>4.37</v>
          </cell>
          <cell r="I285">
            <v>4.37</v>
          </cell>
          <cell r="J285" t="str">
            <v>CHUMBAMENTO LINEAR EM CONTRAPISO PARA RAMAIS/DISTRIBUIÇÃO COM DIÂMETROS MENORES OU IGUAIS A 40 MM. AF_05/2015</v>
          </cell>
          <cell r="K285">
            <v>0</v>
          </cell>
        </row>
        <row r="286">
          <cell r="B286">
            <v>12070</v>
          </cell>
          <cell r="C286" t="str">
            <v>ELETRODUTO DE PVC RIGIDO SOLDAVEL, CLASSE B, DE 40 MM</v>
          </cell>
          <cell r="D286" t="str">
            <v>M</v>
          </cell>
          <cell r="E286">
            <v>1.0169999999999999</v>
          </cell>
          <cell r="F286">
            <v>3.39</v>
          </cell>
          <cell r="G286">
            <v>3.4476299999999998</v>
          </cell>
          <cell r="H286">
            <v>3.39</v>
          </cell>
          <cell r="I286">
            <v>3.4476299999999998</v>
          </cell>
          <cell r="J286" t="str">
            <v>ELETRODUTO DE PVC RIGIDO SOLDAVEL, CLASSE B, DE 40 MM</v>
          </cell>
          <cell r="K286">
            <v>0</v>
          </cell>
        </row>
        <row r="287">
          <cell r="B287">
            <v>88264</v>
          </cell>
          <cell r="C287" t="str">
            <v>ELETRICISTA COM ENCARGOS COMPLEMENTARES</v>
          </cell>
          <cell r="D287" t="str">
            <v>H</v>
          </cell>
          <cell r="E287">
            <v>0.17</v>
          </cell>
          <cell r="F287">
            <v>17.75</v>
          </cell>
          <cell r="G287">
            <v>3.0175000000000001</v>
          </cell>
          <cell r="H287">
            <v>20.010000000000002</v>
          </cell>
          <cell r="I287">
            <v>3.4017000000000004</v>
          </cell>
          <cell r="J287" t="str">
            <v>ELETRICISTA COM ENCARGOS COMPLEMENTARES</v>
          </cell>
          <cell r="K287">
            <v>0</v>
          </cell>
        </row>
        <row r="288">
          <cell r="B288">
            <v>88247</v>
          </cell>
          <cell r="C288" t="str">
            <v>AUXILIAR DE ELETRICISTA COM ENCARGOS COMPLEMENTARES</v>
          </cell>
          <cell r="D288" t="str">
            <v>H</v>
          </cell>
          <cell r="E288">
            <v>0.17</v>
          </cell>
          <cell r="F288">
            <v>13.59</v>
          </cell>
          <cell r="G288">
            <v>2.3103000000000002</v>
          </cell>
          <cell r="H288">
            <v>15.18</v>
          </cell>
          <cell r="I288">
            <v>2.5806</v>
          </cell>
          <cell r="J288" t="str">
            <v>AUXILIAR DE ELETRICISTA COM ENCARGOS COMPLEMENTARES</v>
          </cell>
          <cell r="K288">
            <v>0</v>
          </cell>
        </row>
        <row r="289">
          <cell r="B289">
            <v>0</v>
          </cell>
          <cell r="C289">
            <v>0</v>
          </cell>
          <cell r="D289" t="str">
            <v>SUBTOTAL (R$)</v>
          </cell>
          <cell r="E289">
            <v>0</v>
          </cell>
          <cell r="F289" t="str">
            <v>DESONERADO</v>
          </cell>
          <cell r="G289">
            <v>29.39</v>
          </cell>
          <cell r="H289" t="str">
            <v>ONERADO</v>
          </cell>
          <cell r="I289">
            <v>32.4</v>
          </cell>
          <cell r="J289">
            <v>0</v>
          </cell>
          <cell r="K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B291" t="str">
            <v>02.INEL.ELE1.016/01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B292" t="str">
            <v>CP-A05E</v>
          </cell>
          <cell r="C292" t="str">
            <v xml:space="preserve">D I S C R I M I N A Ç Ã O </v>
          </cell>
          <cell r="D292" t="str">
            <v>UNIDADE:</v>
          </cell>
          <cell r="E292" t="str">
            <v>M</v>
          </cell>
          <cell r="F292" t="str">
            <v>CUSTO DESONERADO (RS)</v>
          </cell>
          <cell r="G292">
            <v>0</v>
          </cell>
          <cell r="H292" t="str">
            <v>CUSTO SEM DESONERAÇÃO (RS)</v>
          </cell>
          <cell r="I292">
            <v>0</v>
          </cell>
          <cell r="J292">
            <v>8.1</v>
          </cell>
          <cell r="K292">
            <v>8.77</v>
          </cell>
          <cell r="L292" t="str">
            <v>ELETRODUTO RÍGIDO PVC DE 3/4'', APARENTE, FIXADO POR ABRAÇADEIRAS METÁLICAS TIPO D. FORNECIMENTO E INSTALAÇÃO</v>
          </cell>
        </row>
        <row r="293">
          <cell r="B293" t="str">
            <v>CÓDIGO</v>
          </cell>
          <cell r="C293" t="str">
            <v>ELETRODUTO RÍGIDO PVC DE 3/4'', APARENTE, FIXADO POR ABRAÇADEIRAS METÁLICAS TIPO D. FORNECIMENTO E INSTALAÇÃO</v>
          </cell>
          <cell r="D293" t="str">
            <v>UND</v>
          </cell>
          <cell r="E293" t="str">
            <v>QUANTIDADE</v>
          </cell>
          <cell r="F293" t="str">
            <v>UNITÁRIO</v>
          </cell>
          <cell r="G293" t="str">
            <v>TOTAL</v>
          </cell>
          <cell r="H293" t="str">
            <v>UNITÁRIO</v>
          </cell>
          <cell r="I293" t="str">
            <v>TOTAL</v>
          </cell>
          <cell r="K293">
            <v>0</v>
          </cell>
        </row>
        <row r="294">
          <cell r="B294">
            <v>91170</v>
          </cell>
          <cell r="C294" t="str">
            <v>FIXAÇÃO DE TUBOS HORIZONTAIS DE PVC, CPVC OU COBRE DIÂMETROS MENORES OU IGUAIS A 40 MM OU ELETROCALHAS ATÉ 150MM DE LARGURA, COM ABRAÇADEIRA METÁLICA RÍGIDA TIPO D 1/2, FIXADA EM PERFILADO EM LAJE. AF_05/2015</v>
          </cell>
          <cell r="D294" t="str">
            <v>M</v>
          </cell>
          <cell r="E294">
            <v>1</v>
          </cell>
          <cell r="F294">
            <v>2.29</v>
          </cell>
          <cell r="G294">
            <v>2.29</v>
          </cell>
          <cell r="H294">
            <v>2.4500000000000002</v>
          </cell>
          <cell r="I294">
            <v>2.4500000000000002</v>
          </cell>
          <cell r="J294" t="str">
            <v>FIXAÇÃO DE TUBOS HORIZONTAIS DE PVC, CPVC OU COBRE DIÂMETROS MENORES OU IGUAIS A 40 MM OU ELETROCALHAS ATÉ 150MM DE LARGURA, COM ABRAÇADEIRA METÁLICA RÍGIDA TIPO D 1/2, FIXADA EM PERFILADO EM LAJE. AF_05/2015</v>
          </cell>
          <cell r="K294">
            <v>0</v>
          </cell>
        </row>
        <row r="295">
          <cell r="B295">
            <v>2678</v>
          </cell>
          <cell r="C295" t="str">
            <v>ELETRODUTO DE PVC RIGIDO SOLDAVEL, CLASSE B, DE 25 MM</v>
          </cell>
          <cell r="D295" t="str">
            <v>M</v>
          </cell>
          <cell r="E295">
            <v>1.0169999999999999</v>
          </cell>
          <cell r="F295">
            <v>1.58</v>
          </cell>
          <cell r="G295">
            <v>1.60686</v>
          </cell>
          <cell r="H295">
            <v>1.58</v>
          </cell>
          <cell r="I295">
            <v>1.60686</v>
          </cell>
          <cell r="J295" t="str">
            <v>ELETRODUTO DE PVC RIGIDO SOLDAVEL, CLASSE B, DE 25 MM</v>
          </cell>
          <cell r="K295">
            <v>0</v>
          </cell>
        </row>
        <row r="296">
          <cell r="B296">
            <v>88264</v>
          </cell>
          <cell r="C296" t="str">
            <v>ELETRICISTA COM ENCARGOS COMPLEMENTARES</v>
          </cell>
          <cell r="D296" t="str">
            <v>H</v>
          </cell>
          <cell r="E296">
            <v>0.13400000000000001</v>
          </cell>
          <cell r="F296">
            <v>17.75</v>
          </cell>
          <cell r="G296">
            <v>2.3785000000000003</v>
          </cell>
          <cell r="H296">
            <v>20.010000000000002</v>
          </cell>
          <cell r="I296">
            <v>2.6813400000000005</v>
          </cell>
          <cell r="J296" t="str">
            <v>ELETRICISTA COM ENCARGOS COMPLEMENTARES</v>
          </cell>
          <cell r="K296">
            <v>0</v>
          </cell>
        </row>
        <row r="297">
          <cell r="B297">
            <v>88247</v>
          </cell>
          <cell r="C297" t="str">
            <v>AUXILIAR DE ELETRICISTA COM ENCARGOS COMPLEMENTARES</v>
          </cell>
          <cell r="D297" t="str">
            <v>H</v>
          </cell>
          <cell r="E297">
            <v>0.13400000000000001</v>
          </cell>
          <cell r="F297">
            <v>13.59</v>
          </cell>
          <cell r="G297">
            <v>1.8210600000000001</v>
          </cell>
          <cell r="H297">
            <v>15.18</v>
          </cell>
          <cell r="I297">
            <v>2.0341200000000002</v>
          </cell>
          <cell r="J297" t="str">
            <v>AUXILIAR DE ELETRICISTA COM ENCARGOS COMPLEMENTARES</v>
          </cell>
          <cell r="K297">
            <v>0</v>
          </cell>
        </row>
        <row r="298">
          <cell r="B298">
            <v>0</v>
          </cell>
          <cell r="C298">
            <v>0</v>
          </cell>
          <cell r="D298" t="str">
            <v>SUBTOTAL (R$)</v>
          </cell>
          <cell r="E298">
            <v>0</v>
          </cell>
          <cell r="F298" t="str">
            <v>DESONERADO</v>
          </cell>
          <cell r="G298">
            <v>8.1</v>
          </cell>
          <cell r="H298" t="str">
            <v>ONERADO</v>
          </cell>
          <cell r="I298">
            <v>8.77</v>
          </cell>
          <cell r="J298">
            <v>0</v>
          </cell>
          <cell r="K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B300" t="str">
            <v>SINAPI-C 91871 COM MODIFICAÇÕES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B301" t="str">
            <v>CP-A06E</v>
          </cell>
          <cell r="C301" t="str">
            <v xml:space="preserve">D I S C R I M I N A Ç Ã O </v>
          </cell>
          <cell r="D301" t="str">
            <v>UNIDADE:</v>
          </cell>
          <cell r="E301" t="str">
            <v>M</v>
          </cell>
          <cell r="F301" t="str">
            <v>CUSTO DESONERADO (RS)</v>
          </cell>
          <cell r="G301">
            <v>0</v>
          </cell>
          <cell r="H301" t="str">
            <v>CUSTO SEM DESONERAÇÃO (RS)</v>
          </cell>
          <cell r="I301">
            <v>0</v>
          </cell>
          <cell r="J301">
            <v>20.04</v>
          </cell>
          <cell r="K301">
            <v>22.24</v>
          </cell>
          <cell r="L301" t="str">
            <v>ELETRODUTO RÍGIDO PVC DE 3/4'' (25MM) EMBUTIDO EM PAREDE, INCLUINDO RASGO. FORNECIMENTO E INSTALAÇÃO</v>
          </cell>
        </row>
        <row r="302">
          <cell r="B302" t="str">
            <v>CÓDIGO</v>
          </cell>
          <cell r="C302" t="str">
            <v>ELETRODUTO RÍGIDO PVC DE 3/4'' (25MM) EMBUTIDO EM PAREDE, INCLUINDO RASGO. FORNECIMENTO E INSTALAÇÃO</v>
          </cell>
          <cell r="D302" t="str">
            <v>UND</v>
          </cell>
          <cell r="E302" t="str">
            <v>QUANTIDADE</v>
          </cell>
          <cell r="F302" t="str">
            <v>UNITÁRIO</v>
          </cell>
          <cell r="G302" t="str">
            <v>TOTAL</v>
          </cell>
          <cell r="H302" t="str">
            <v>UNITÁRIO</v>
          </cell>
          <cell r="I302" t="str">
            <v>TOTAL</v>
          </cell>
          <cell r="K302">
            <v>0</v>
          </cell>
        </row>
        <row r="303">
          <cell r="B303">
            <v>90447</v>
          </cell>
          <cell r="C303" t="str">
            <v>RASGO EM ALVENARIA PARA ELETRODUTOS COM DIAMETROS MENORES OU IGUAIS A 40 MM. AF_05/2015</v>
          </cell>
          <cell r="D303" t="str">
            <v>M</v>
          </cell>
          <cell r="E303">
            <v>1</v>
          </cell>
          <cell r="F303">
            <v>4.29</v>
          </cell>
          <cell r="G303">
            <v>4.29</v>
          </cell>
          <cell r="H303">
            <v>4.83</v>
          </cell>
          <cell r="I303">
            <v>4.83</v>
          </cell>
          <cell r="J303" t="str">
            <v>RASGO EM ALVENARIA PARA ELETRODUTOS COM DIAMETROS MENORES OU IGUAIS A 40 MM. AF_05/2015</v>
          </cell>
          <cell r="K303">
            <v>0</v>
          </cell>
        </row>
        <row r="304">
          <cell r="B304">
            <v>90466</v>
          </cell>
          <cell r="C304" t="str">
            <v>CHUMBAMENTO LINEAR EM ALVENARIA PARA RAMAIS/DISTRIBUIÇÃO COM DIÂMETROS MENORES OU IGUAIS A 40 MM. AF_05/2015</v>
          </cell>
          <cell r="D304" t="str">
            <v>M</v>
          </cell>
          <cell r="E304">
            <v>1</v>
          </cell>
          <cell r="F304">
            <v>8.82</v>
          </cell>
          <cell r="G304">
            <v>8.82</v>
          </cell>
          <cell r="H304">
            <v>9.82</v>
          </cell>
          <cell r="I304">
            <v>9.82</v>
          </cell>
          <cell r="J304" t="str">
            <v>CHUMBAMENTO LINEAR EM ALVENARIA PARA RAMAIS/DISTRIBUIÇÃO COM DIÂMETROS MENORES OU IGUAIS A 40 MM. AF_05/2015</v>
          </cell>
          <cell r="K304">
            <v>0</v>
          </cell>
        </row>
        <row r="305">
          <cell r="B305">
            <v>2678</v>
          </cell>
          <cell r="C305" t="str">
            <v>ELETRODUTO DE PVC RIGIDO SOLDAVEL, CLASSE B, DE 25 MM</v>
          </cell>
          <cell r="D305" t="str">
            <v>M</v>
          </cell>
          <cell r="E305">
            <v>1.0169999999999999</v>
          </cell>
          <cell r="F305">
            <v>1.58</v>
          </cell>
          <cell r="G305">
            <v>1.60686</v>
          </cell>
          <cell r="H305">
            <v>1.58</v>
          </cell>
          <cell r="I305">
            <v>1.60686</v>
          </cell>
          <cell r="J305" t="str">
            <v>ELETRODUTO DE PVC RIGIDO SOLDAVEL, CLASSE B, DE 25 MM</v>
          </cell>
          <cell r="K305">
            <v>0</v>
          </cell>
        </row>
        <row r="306">
          <cell r="B306">
            <v>88264</v>
          </cell>
          <cell r="C306" t="str">
            <v>ELETRICISTA COM ENCARGOS COMPLEMENTARES</v>
          </cell>
          <cell r="D306" t="str">
            <v>H</v>
          </cell>
          <cell r="E306">
            <v>0.17</v>
          </cell>
          <cell r="F306">
            <v>17.75</v>
          </cell>
          <cell r="G306">
            <v>3.0175000000000001</v>
          </cell>
          <cell r="H306">
            <v>20.010000000000002</v>
          </cell>
          <cell r="I306">
            <v>3.4017000000000004</v>
          </cell>
          <cell r="J306" t="str">
            <v>ELETRICISTA COM ENCARGOS COMPLEMENTARES</v>
          </cell>
          <cell r="K306">
            <v>0</v>
          </cell>
        </row>
        <row r="307">
          <cell r="B307">
            <v>88247</v>
          </cell>
          <cell r="C307" t="str">
            <v>AUXILIAR DE ELETRICISTA COM ENCARGOS COMPLEMENTARES</v>
          </cell>
          <cell r="D307" t="str">
            <v>H</v>
          </cell>
          <cell r="E307">
            <v>0.17</v>
          </cell>
          <cell r="F307">
            <v>13.59</v>
          </cell>
          <cell r="G307">
            <v>2.3103000000000002</v>
          </cell>
          <cell r="H307">
            <v>15.18</v>
          </cell>
          <cell r="I307">
            <v>2.5806</v>
          </cell>
          <cell r="J307" t="str">
            <v>AUXILIAR DE ELETRICISTA COM ENCARGOS COMPLEMENTARES</v>
          </cell>
          <cell r="K307">
            <v>0</v>
          </cell>
        </row>
        <row r="308">
          <cell r="B308">
            <v>0</v>
          </cell>
          <cell r="C308">
            <v>0</v>
          </cell>
          <cell r="D308" t="str">
            <v>SUBTOTAL (R$)</v>
          </cell>
          <cell r="E308">
            <v>0</v>
          </cell>
          <cell r="F308" t="str">
            <v>DESONERADO</v>
          </cell>
          <cell r="G308">
            <v>20.04</v>
          </cell>
          <cell r="H308" t="str">
            <v>ONERADO</v>
          </cell>
          <cell r="I308">
            <v>22.24</v>
          </cell>
          <cell r="J308">
            <v>0</v>
          </cell>
          <cell r="K308">
            <v>0</v>
          </cell>
        </row>
        <row r="309">
          <cell r="D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0">
          <cell r="B310" t="str">
            <v>COMPOSIÇÃO PRÓPRIA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1">
          <cell r="B311" t="str">
            <v>CP-A07E</v>
          </cell>
          <cell r="C311" t="str">
            <v xml:space="preserve">D I S C R I M I N A Ç Ã O </v>
          </cell>
          <cell r="D311" t="str">
            <v>UNIDADE:</v>
          </cell>
          <cell r="E311" t="str">
            <v>M</v>
          </cell>
          <cell r="F311" t="str">
            <v>CUSTO DESONERADO (RS)</v>
          </cell>
          <cell r="G311">
            <v>0</v>
          </cell>
          <cell r="H311" t="str">
            <v>CUSTO SEM DESONERAÇÃO (RS)</v>
          </cell>
          <cell r="I311">
            <v>0</v>
          </cell>
          <cell r="J311">
            <v>33.51</v>
          </cell>
          <cell r="K311">
            <v>36.729999999999997</v>
          </cell>
          <cell r="L311" t="str">
            <v>ELETRODUTO RÍGIDO PVC DE 1 1/2'' (50MM) EMBUTIDO EM PAREDE, INCLUINDO RASGO E CHUMBAMENTO. FORNECIMENTO E INSTALAÇÃO</v>
          </cell>
          <cell r="M311">
            <v>0</v>
          </cell>
        </row>
        <row r="312">
          <cell r="B312" t="str">
            <v>CÓDIGO</v>
          </cell>
          <cell r="C312" t="str">
            <v>ELETRODUTO RÍGIDO PVC DE 1 1/2'' (50MM) EMBUTIDO EM PAREDE, INCLUINDO RASGO E CHUMBAMENTO. FORNECIMENTO E INSTALAÇÃO</v>
          </cell>
          <cell r="D312" t="str">
            <v>UND</v>
          </cell>
          <cell r="E312" t="str">
            <v>QUANTIDADE</v>
          </cell>
          <cell r="F312" t="str">
            <v>UNITÁRIO</v>
          </cell>
          <cell r="G312" t="str">
            <v>TOTAL</v>
          </cell>
          <cell r="H312" t="str">
            <v>UNITÁRIO</v>
          </cell>
          <cell r="I312" t="str">
            <v>TOTAL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B313">
            <v>91222</v>
          </cell>
          <cell r="C313" t="str">
            <v>RASGO EM ALVENARIA PARA RAMAIS/ DISTRIBUIÇÃO COM DIÂMETROS MAIORES QUE 40 MM E MENORES OU IGUAIS A 75 MM. AF_05/2015</v>
          </cell>
          <cell r="D313" t="str">
            <v>M</v>
          </cell>
          <cell r="E313">
            <v>1</v>
          </cell>
          <cell r="F313">
            <v>9.25</v>
          </cell>
          <cell r="G313">
            <v>9.25</v>
          </cell>
          <cell r="H313">
            <v>10.45</v>
          </cell>
          <cell r="I313">
            <v>10.45</v>
          </cell>
          <cell r="J313" t="str">
            <v>RASGO EM ALVENARIA PARA RAMAIS/ DISTRIBUIÇÃO COM DIÂMETROS MAIORES QUE 40 MM E MENORES OU IGUAIS A 75 MM. AF_05/2015</v>
          </cell>
          <cell r="K313">
            <v>0</v>
          </cell>
          <cell r="L313">
            <v>0</v>
          </cell>
          <cell r="M313">
            <v>0</v>
          </cell>
        </row>
        <row r="314">
          <cell r="B314">
            <v>90467</v>
          </cell>
          <cell r="C314" t="str">
            <v>CHUMBAMENTO LINEAR EM ALVENARIA PARA RAMAIS/DISTRIBUIÇÃO COM DIÂMETROS MAIORES QUE 40 MM E MENORES OU IGUAIS A 75 MM. AF_05/2015</v>
          </cell>
          <cell r="D314" t="str">
            <v>M</v>
          </cell>
          <cell r="E314">
            <v>1</v>
          </cell>
          <cell r="F314">
            <v>13.97</v>
          </cell>
          <cell r="G314">
            <v>13.97</v>
          </cell>
          <cell r="H314">
            <v>15.55</v>
          </cell>
          <cell r="I314">
            <v>15.55</v>
          </cell>
          <cell r="J314" t="str">
            <v>CHUMBAMENTO LINEAR EM ALVENARIA PARA RAMAIS/DISTRIBUIÇÃO COM DIÂMETROS MAIORES QUE 40 MM E MENORES OU IGUAIS A 75 MM. AF_05/2015</v>
          </cell>
          <cell r="K314">
            <v>0</v>
          </cell>
          <cell r="L314">
            <v>0</v>
          </cell>
          <cell r="M314">
            <v>0</v>
          </cell>
        </row>
        <row r="315">
          <cell r="B315">
            <v>93008</v>
          </cell>
          <cell r="C315" t="str">
            <v>ELETRODUTO RÍGIDO ROSCÁVEL, PVC, DN 50 MM (1 1/2") - FORNECIMENTO E INSTALAÇÃO. AF_12/2015</v>
          </cell>
          <cell r="D315" t="str">
            <v>M</v>
          </cell>
          <cell r="E315">
            <v>1</v>
          </cell>
          <cell r="F315">
            <v>10.29</v>
          </cell>
          <cell r="G315">
            <v>10.29</v>
          </cell>
          <cell r="H315">
            <v>10.73</v>
          </cell>
          <cell r="I315">
            <v>10.73</v>
          </cell>
          <cell r="J315" t="str">
            <v>ELETRODUTO RÍGIDO ROSCÁVEL, PVC, DN 50 MM (1 1/2") - FORNECIMENTO E INSTALAÇÃO. AF_12/2015</v>
          </cell>
          <cell r="K315">
            <v>0</v>
          </cell>
          <cell r="L315">
            <v>0</v>
          </cell>
          <cell r="M315">
            <v>0</v>
          </cell>
        </row>
        <row r="316">
          <cell r="D316" t="str">
            <v>SUBTOTAL (R$)</v>
          </cell>
          <cell r="E316">
            <v>0</v>
          </cell>
          <cell r="F316" t="str">
            <v>DESONERADO</v>
          </cell>
          <cell r="G316">
            <v>33.51</v>
          </cell>
          <cell r="H316" t="str">
            <v>ONERADO</v>
          </cell>
          <cell r="I316">
            <v>36.729999999999997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B318" t="str">
            <v>COMPOSIÇÃO PRÓPRIA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B319" t="str">
            <v>CP-A08E</v>
          </cell>
          <cell r="C319" t="str">
            <v xml:space="preserve">D I S C R I M I N A Ç Ã O </v>
          </cell>
          <cell r="D319" t="str">
            <v>UNIDADE:</v>
          </cell>
          <cell r="E319" t="str">
            <v>M</v>
          </cell>
          <cell r="F319" t="str">
            <v>CUSTO DESONERADO (RS)</v>
          </cell>
          <cell r="G319">
            <v>0</v>
          </cell>
          <cell r="H319" t="str">
            <v>CUSTO SEM DESONERAÇÃO (RS)</v>
          </cell>
          <cell r="I319">
            <v>0</v>
          </cell>
          <cell r="J319">
            <v>34.450000000000003</v>
          </cell>
          <cell r="K319">
            <v>37.619999999999997</v>
          </cell>
          <cell r="L319" t="str">
            <v>ELETRODUTO RÍGIDO PVC DE 1 1/2'' (50MM) EMBUTIDO NO PISO, INCLUINDO RASGO E CHUMBAMENTO. FORNECIMENTO E INSTALAÇÃO</v>
          </cell>
          <cell r="M319">
            <v>0</v>
          </cell>
        </row>
        <row r="320">
          <cell r="B320" t="str">
            <v>CÓDIGO</v>
          </cell>
          <cell r="C320" t="str">
            <v>ELETRODUTO RÍGIDO PVC DE 1 1/2'' (50MM) EMBUTIDO NO PISO, INCLUINDO RASGO E CHUMBAMENTO. FORNECIMENTO E INSTALAÇÃO</v>
          </cell>
          <cell r="D320" t="str">
            <v>UND</v>
          </cell>
          <cell r="E320" t="str">
            <v>QUANTIDADE</v>
          </cell>
          <cell r="F320" t="str">
            <v>UNITÁRIO</v>
          </cell>
          <cell r="G320" t="str">
            <v>TOTAL</v>
          </cell>
          <cell r="H320" t="str">
            <v>UNITÁRIO</v>
          </cell>
          <cell r="I320" t="str">
            <v>TOTAL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B321">
            <v>90445</v>
          </cell>
          <cell r="C321" t="str">
            <v>RASGO EM CONTRAPISO PARA RAMAIS/ DISTRIBUIÇÃO COM DIÂMETROS MAIORES QUE 40 MM E MENORES OU IGUAIS A 75 MM. AF_05/2015</v>
          </cell>
          <cell r="D321" t="str">
            <v>M</v>
          </cell>
          <cell r="E321">
            <v>1</v>
          </cell>
          <cell r="F321">
            <v>17.73</v>
          </cell>
          <cell r="G321">
            <v>17.73</v>
          </cell>
          <cell r="H321">
            <v>19.86</v>
          </cell>
          <cell r="I321">
            <v>19.86</v>
          </cell>
          <cell r="J321" t="str">
            <v>RASGO EM CONTRAPISO PARA RAMAIS/ DISTRIBUIÇÃO COM DIÂMETROS MAIORES QUE 40 MM E MENORES OU IGUAIS A 75 MM. AF_05/2015</v>
          </cell>
          <cell r="K321">
            <v>0</v>
          </cell>
          <cell r="L321">
            <v>0</v>
          </cell>
          <cell r="M321">
            <v>0</v>
          </cell>
        </row>
        <row r="322">
          <cell r="B322">
            <v>90469</v>
          </cell>
          <cell r="C322" t="str">
            <v>CHUMBAMENTO LINEAR EM CONTRAPISO PARA RAMAIS/DISTRIBUIÇÃO COM DIÂMETROS MAIORES QUE 40 MM E MENORES OU IGUAIS A 75 MM. AF_05/2015</v>
          </cell>
          <cell r="D322" t="str">
            <v>M</v>
          </cell>
          <cell r="E322">
            <v>1</v>
          </cell>
          <cell r="F322">
            <v>6.43</v>
          </cell>
          <cell r="G322">
            <v>6.43</v>
          </cell>
          <cell r="H322">
            <v>7.03</v>
          </cell>
          <cell r="I322">
            <v>7.03</v>
          </cell>
          <cell r="J322" t="str">
            <v>CHUMBAMENTO LINEAR EM CONTRAPISO PARA RAMAIS/DISTRIBUIÇÃO COM DIÂMETROS MAIORES QUE 40 MM E MENORES OU IGUAIS A 75 MM. AF_05/2015</v>
          </cell>
          <cell r="K322">
            <v>0</v>
          </cell>
          <cell r="L322">
            <v>0</v>
          </cell>
          <cell r="M322">
            <v>0</v>
          </cell>
        </row>
        <row r="323">
          <cell r="B323">
            <v>93008</v>
          </cell>
          <cell r="C323" t="str">
            <v>ELETRODUTO RÍGIDO ROSCÁVEL, PVC, DN 50 MM (1 1/2") - FORNECIMENTO E INSTALAÇÃO. AF_12/2015</v>
          </cell>
          <cell r="D323" t="str">
            <v>M</v>
          </cell>
          <cell r="E323">
            <v>1</v>
          </cell>
          <cell r="F323">
            <v>10.29</v>
          </cell>
          <cell r="G323">
            <v>10.29</v>
          </cell>
          <cell r="H323">
            <v>10.73</v>
          </cell>
          <cell r="I323">
            <v>10.73</v>
          </cell>
          <cell r="J323" t="str">
            <v>ELETRODUTO RÍGIDO ROSCÁVEL, PVC, DN 50 MM (1 1/2") - FORNECIMENTO E INSTALAÇÃO. AF_12/2015</v>
          </cell>
          <cell r="K323">
            <v>0</v>
          </cell>
          <cell r="L323">
            <v>0</v>
          </cell>
          <cell r="M323">
            <v>0</v>
          </cell>
        </row>
        <row r="324">
          <cell r="D324" t="str">
            <v>SUBTOTAL (R$)</v>
          </cell>
          <cell r="E324">
            <v>0</v>
          </cell>
          <cell r="F324" t="str">
            <v>DESONERADO</v>
          </cell>
          <cell r="G324">
            <v>34.450000000000003</v>
          </cell>
          <cell r="H324" t="str">
            <v>ONERADO</v>
          </cell>
          <cell r="I324">
            <v>37.619999999999997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D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B326" t="str">
            <v>COMPOSIÇÃO PRÓPRIA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B327" t="str">
            <v>CP-A09E</v>
          </cell>
          <cell r="C327" t="str">
            <v xml:space="preserve">D I S C R I M I N A Ç Ã O </v>
          </cell>
          <cell r="D327" t="str">
            <v>UNIDADE:</v>
          </cell>
          <cell r="E327" t="str">
            <v>M</v>
          </cell>
          <cell r="F327" t="str">
            <v>CUSTO DESONERADO (RS)</v>
          </cell>
          <cell r="G327">
            <v>0</v>
          </cell>
          <cell r="H327" t="str">
            <v>CUSTO SEM DESONERAÇÃO (RS)</v>
          </cell>
          <cell r="I327">
            <v>0</v>
          </cell>
          <cell r="J327">
            <v>38.340000000000003</v>
          </cell>
          <cell r="K327">
            <v>41.62</v>
          </cell>
          <cell r="L327" t="str">
            <v>ELETRODUTO RÍGIDO PVC DE 2'' (60MM) EMBUTIDO EM PAREDE, INCLUINDO RASGO E CHUMBAMENTO. FORNECIMENTO E INSTALAÇÃO</v>
          </cell>
          <cell r="M327">
            <v>0</v>
          </cell>
        </row>
        <row r="328">
          <cell r="B328" t="str">
            <v>CÓDIGO</v>
          </cell>
          <cell r="C328" t="str">
            <v>ELETRODUTO RÍGIDO PVC DE 2'' (60MM) EMBUTIDO EM PAREDE, INCLUINDO RASGO E CHUMBAMENTO. FORNECIMENTO E INSTALAÇÃO</v>
          </cell>
          <cell r="D328" t="str">
            <v>UND</v>
          </cell>
          <cell r="E328" t="str">
            <v>QUANTIDADE</v>
          </cell>
          <cell r="F328" t="str">
            <v>UNITÁRIO</v>
          </cell>
          <cell r="G328" t="str">
            <v>TOTAL</v>
          </cell>
          <cell r="H328" t="str">
            <v>UNITÁRIO</v>
          </cell>
          <cell r="I328" t="str">
            <v>TOTAL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B329">
            <v>91222</v>
          </cell>
          <cell r="C329" t="str">
            <v>RASGO EM ALVENARIA PARA RAMAIS/ DISTRIBUIÇÃO COM DIÂMETROS MAIORES QUE 40 MM E MENORES OU IGUAIS A 75 MM. AF_05/2015</v>
          </cell>
          <cell r="D329" t="str">
            <v>M</v>
          </cell>
          <cell r="E329">
            <v>1</v>
          </cell>
          <cell r="F329">
            <v>9.25</v>
          </cell>
          <cell r="G329">
            <v>9.25</v>
          </cell>
          <cell r="H329">
            <v>10.45</v>
          </cell>
          <cell r="I329">
            <v>10.45</v>
          </cell>
          <cell r="J329" t="str">
            <v>RASGO EM ALVENARIA PARA RAMAIS/ DISTRIBUIÇÃO COM DIÂMETROS MAIORES QUE 40 MM E MENORES OU IGUAIS A 75 MM. AF_05/2015</v>
          </cell>
          <cell r="K329">
            <v>0</v>
          </cell>
          <cell r="L329">
            <v>0</v>
          </cell>
          <cell r="M329">
            <v>0</v>
          </cell>
        </row>
        <row r="330">
          <cell r="B330">
            <v>90467</v>
          </cell>
          <cell r="C330" t="str">
            <v>CHUMBAMENTO LINEAR EM ALVENARIA PARA RAMAIS/DISTRIBUIÇÃO COM DIÂMETROS MAIORES QUE 40 MM E MENORES OU IGUAIS A 75 MM. AF_05/2015</v>
          </cell>
          <cell r="D330" t="str">
            <v>M</v>
          </cell>
          <cell r="E330">
            <v>1</v>
          </cell>
          <cell r="F330">
            <v>13.97</v>
          </cell>
          <cell r="G330">
            <v>13.97</v>
          </cell>
          <cell r="H330">
            <v>15.55</v>
          </cell>
          <cell r="I330">
            <v>15.55</v>
          </cell>
          <cell r="J330" t="str">
            <v>CHUMBAMENTO LINEAR EM ALVENARIA PARA RAMAIS/DISTRIBUIÇÃO COM DIÂMETROS MAIORES QUE 40 MM E MENORES OU IGUAIS A 75 MM. AF_05/2015</v>
          </cell>
          <cell r="K330">
            <v>0</v>
          </cell>
          <cell r="L330">
            <v>0</v>
          </cell>
          <cell r="M330">
            <v>0</v>
          </cell>
        </row>
        <row r="331">
          <cell r="B331">
            <v>93009</v>
          </cell>
          <cell r="C331" t="str">
            <v>ELETRODUTO RÍGIDO ROSCÁVEL, PVC, DN 60 MM (2") - FORNECIMENTO E INSTALAÇÃO. AF_12/2015</v>
          </cell>
          <cell r="D331" t="str">
            <v>M</v>
          </cell>
          <cell r="E331">
            <v>1</v>
          </cell>
          <cell r="F331">
            <v>15.12</v>
          </cell>
          <cell r="G331">
            <v>15.12</v>
          </cell>
          <cell r="H331">
            <v>15.62</v>
          </cell>
          <cell r="I331">
            <v>15.62</v>
          </cell>
          <cell r="J331" t="str">
            <v>ELETRODUTO RÍGIDO ROSCÁVEL, PVC, DN 60 MM (2") - FORNECIMENTO E INSTALAÇÃO. AF_12/2015</v>
          </cell>
          <cell r="K331">
            <v>0</v>
          </cell>
          <cell r="L331">
            <v>0</v>
          </cell>
          <cell r="M331">
            <v>0</v>
          </cell>
        </row>
        <row r="332">
          <cell r="D332" t="str">
            <v>SUBTOTAL (R$)</v>
          </cell>
          <cell r="E332">
            <v>0</v>
          </cell>
          <cell r="F332" t="str">
            <v>DESONERADO</v>
          </cell>
          <cell r="G332">
            <v>38.340000000000003</v>
          </cell>
          <cell r="H332" t="str">
            <v>ONERADO</v>
          </cell>
          <cell r="I332">
            <v>41.62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B334" t="str">
            <v>COMPOSIÇÃO PRÓPRIA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B335" t="str">
            <v>CP-A10E</v>
          </cell>
          <cell r="C335" t="str">
            <v xml:space="preserve">D I S C R I M I N A Ç Ã O </v>
          </cell>
          <cell r="D335" t="str">
            <v>UNIDADE:</v>
          </cell>
          <cell r="E335" t="str">
            <v>M</v>
          </cell>
          <cell r="F335" t="str">
            <v>CUSTO DESONERADO (RS)</v>
          </cell>
          <cell r="G335">
            <v>0</v>
          </cell>
          <cell r="H335" t="str">
            <v>CUSTO SEM DESONERAÇÃO (RS)</v>
          </cell>
          <cell r="I335">
            <v>0</v>
          </cell>
          <cell r="J335">
            <v>39.28</v>
          </cell>
          <cell r="K335">
            <v>42.51</v>
          </cell>
          <cell r="L335" t="str">
            <v>ELETRODUTO RÍGIDO PVC DE 2'' (60MM) EMBUTIDO NO PISO, INCLUINDO RASGO E CHUMBAMENTO. FORNECIMENTO E INSTALAÇÃO</v>
          </cell>
          <cell r="M335">
            <v>0</v>
          </cell>
        </row>
        <row r="336">
          <cell r="B336" t="str">
            <v>CÓDIGO</v>
          </cell>
          <cell r="C336" t="str">
            <v>ELETRODUTO RÍGIDO PVC DE 2'' (60MM) EMBUTIDO NO PISO, INCLUINDO RASGO E CHUMBAMENTO. FORNECIMENTO E INSTALAÇÃO</v>
          </cell>
          <cell r="D336" t="str">
            <v>UND</v>
          </cell>
          <cell r="E336" t="str">
            <v>QUANTIDADE</v>
          </cell>
          <cell r="F336" t="str">
            <v>UNITÁRIO</v>
          </cell>
          <cell r="G336" t="str">
            <v>TOTAL</v>
          </cell>
          <cell r="H336" t="str">
            <v>UNITÁRIO</v>
          </cell>
          <cell r="I336" t="str">
            <v>TOTAL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7">
          <cell r="B337">
            <v>90445</v>
          </cell>
          <cell r="C337" t="str">
            <v>RASGO EM CONTRAPISO PARA RAMAIS/ DISTRIBUIÇÃO COM DIÂMETROS MAIORES QUE 40 MM E MENORES OU IGUAIS A 75 MM. AF_05/2015</v>
          </cell>
          <cell r="D337" t="str">
            <v>M</v>
          </cell>
          <cell r="E337">
            <v>1</v>
          </cell>
          <cell r="F337">
            <v>17.73</v>
          </cell>
          <cell r="G337">
            <v>17.73</v>
          </cell>
          <cell r="H337">
            <v>19.86</v>
          </cell>
          <cell r="I337">
            <v>19.86</v>
          </cell>
          <cell r="J337" t="str">
            <v>RASGO EM CONTRAPISO PARA RAMAIS/ DISTRIBUIÇÃO COM DIÂMETROS MAIORES QUE 40 MM E MENORES OU IGUAIS A 75 MM. AF_05/2015</v>
          </cell>
          <cell r="K337">
            <v>0</v>
          </cell>
          <cell r="L337">
            <v>0</v>
          </cell>
          <cell r="M337">
            <v>0</v>
          </cell>
        </row>
        <row r="338">
          <cell r="B338">
            <v>90469</v>
          </cell>
          <cell r="C338" t="str">
            <v>CHUMBAMENTO LINEAR EM CONTRAPISO PARA RAMAIS/DISTRIBUIÇÃO COM DIÂMETROS MAIORES QUE 40 MM E MENORES OU IGUAIS A 75 MM. AF_05/2015</v>
          </cell>
          <cell r="D338" t="str">
            <v>M</v>
          </cell>
          <cell r="E338">
            <v>1</v>
          </cell>
          <cell r="F338">
            <v>6.43</v>
          </cell>
          <cell r="G338">
            <v>6.43</v>
          </cell>
          <cell r="H338">
            <v>7.03</v>
          </cell>
          <cell r="I338">
            <v>7.03</v>
          </cell>
          <cell r="J338" t="str">
            <v>CHUMBAMENTO LINEAR EM CONTRAPISO PARA RAMAIS/DISTRIBUIÇÃO COM DIÂMETROS MAIORES QUE 40 MM E MENORES OU IGUAIS A 75 MM. AF_05/2015</v>
          </cell>
          <cell r="K338">
            <v>0</v>
          </cell>
          <cell r="L338">
            <v>0</v>
          </cell>
          <cell r="M338">
            <v>0</v>
          </cell>
        </row>
        <row r="339">
          <cell r="B339">
            <v>93009</v>
          </cell>
          <cell r="C339" t="str">
            <v>ELETRODUTO RÍGIDO ROSCÁVEL, PVC, DN 60 MM (2") - FORNECIMENTO E INSTALAÇÃO. AF_12/2015</v>
          </cell>
          <cell r="D339" t="str">
            <v>M</v>
          </cell>
          <cell r="E339">
            <v>1</v>
          </cell>
          <cell r="F339">
            <v>15.12</v>
          </cell>
          <cell r="G339">
            <v>15.12</v>
          </cell>
          <cell r="H339">
            <v>15.62</v>
          </cell>
          <cell r="I339">
            <v>15.62</v>
          </cell>
          <cell r="J339" t="str">
            <v>ELETRODUTO RÍGIDO ROSCÁVEL, PVC, DN 60 MM (2") - FORNECIMENTO E INSTALAÇÃO. AF_12/2015</v>
          </cell>
          <cell r="K339">
            <v>0</v>
          </cell>
          <cell r="L339">
            <v>0</v>
          </cell>
          <cell r="M339">
            <v>0</v>
          </cell>
        </row>
        <row r="340">
          <cell r="D340" t="str">
            <v>SUBTOTAL (R$)</v>
          </cell>
          <cell r="E340">
            <v>0</v>
          </cell>
          <cell r="F340" t="str">
            <v>DESONERADO</v>
          </cell>
          <cell r="G340">
            <v>39.28</v>
          </cell>
          <cell r="H340" t="str">
            <v>ONERADO</v>
          </cell>
          <cell r="I340">
            <v>42.51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B342" t="str">
            <v>COMPOSIÇÃO PRÓPRIA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B343" t="str">
            <v>CP-A11E</v>
          </cell>
          <cell r="C343" t="str">
            <v xml:space="preserve">D I S C R I M I N A Ç Ã O </v>
          </cell>
          <cell r="D343" t="str">
            <v>UNIDADE:</v>
          </cell>
          <cell r="E343" t="str">
            <v>M</v>
          </cell>
          <cell r="F343" t="str">
            <v>CUSTO DESONERADO (RS)</v>
          </cell>
          <cell r="G343">
            <v>0</v>
          </cell>
          <cell r="H343" t="str">
            <v>CUSTO SEM DESONERAÇÃO (RS)</v>
          </cell>
          <cell r="I343">
            <v>0</v>
          </cell>
          <cell r="J343">
            <v>12.57</v>
          </cell>
          <cell r="K343">
            <v>13.18</v>
          </cell>
          <cell r="L343" t="str">
            <v>ELETRODUTO RÍGIDO PVC DE 2'' (60MM) FIXADO EM POSTE. FORNECIMENTO E INSTALAÇÃO</v>
          </cell>
          <cell r="M343">
            <v>0</v>
          </cell>
        </row>
        <row r="344">
          <cell r="B344" t="str">
            <v>CÓDIGO</v>
          </cell>
          <cell r="C344" t="str">
            <v>ELETRODUTO RÍGIDO PVC DE 2'' (60MM) FIXADO EM POSTE. FORNECIMENTO E INSTALAÇÃO</v>
          </cell>
          <cell r="D344" t="str">
            <v>UND</v>
          </cell>
          <cell r="E344" t="str">
            <v>QUANTIDADE</v>
          </cell>
          <cell r="F344" t="str">
            <v>UNITÁRIO</v>
          </cell>
          <cell r="G344" t="str">
            <v>TOTAL</v>
          </cell>
          <cell r="H344" t="str">
            <v>UNITÁRIO</v>
          </cell>
          <cell r="I344" t="str">
            <v>TOTAL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B345">
            <v>91174</v>
          </cell>
          <cell r="C345" t="str">
            <v>FIXAÇÃO DE TUBOS VERTICAIS DE PPR DIÂMETROS MAIORES QUE 40 MM E MENORES OU IGUAIS A 75 MM COM ABRAÇADEIRA METÁLICA RÍGIDA TIPO D 1 1/2", FIXADA EM PERFILADO EM ALVENARIA. AF_05/2015</v>
          </cell>
          <cell r="D345" t="str">
            <v>M</v>
          </cell>
          <cell r="E345">
            <v>1</v>
          </cell>
          <cell r="F345">
            <v>2.2799999999999998</v>
          </cell>
          <cell r="G345">
            <v>2.2799999999999998</v>
          </cell>
          <cell r="H345">
            <v>2.4500000000000002</v>
          </cell>
          <cell r="I345">
            <v>2.4500000000000002</v>
          </cell>
          <cell r="J345" t="str">
            <v>FIXAÇÃO DE TUBOS VERTICAIS DE PPR DIÂMETROS MAIORES QUE 40 MM E MENORES OU IGUAIS A 75 MM COM ABRAÇADEIRA METÁLICA RÍGIDA TIPO D 1 1/2", FIXADA EM PERFILADO EM ALVENARIA. AF_05/2015</v>
          </cell>
          <cell r="K345">
            <v>0</v>
          </cell>
          <cell r="L345">
            <v>0</v>
          </cell>
          <cell r="M345">
            <v>0</v>
          </cell>
        </row>
        <row r="346">
          <cell r="B346">
            <v>93008</v>
          </cell>
          <cell r="C346" t="str">
            <v>ELETRODUTO RÍGIDO ROSCÁVEL, PVC, DN 50 MM (1 1/2") - FORNECIMENTO E INSTALAÇÃO. AF_12/2015</v>
          </cell>
          <cell r="D346" t="str">
            <v>M</v>
          </cell>
          <cell r="E346">
            <v>1</v>
          </cell>
          <cell r="F346">
            <v>10.29</v>
          </cell>
          <cell r="G346">
            <v>10.29</v>
          </cell>
          <cell r="H346">
            <v>10.73</v>
          </cell>
          <cell r="I346">
            <v>10.73</v>
          </cell>
          <cell r="J346" t="str">
            <v>ELETRODUTO RÍGIDO ROSCÁVEL, PVC, DN 50 MM (1 1/2") - FORNECIMENTO E INSTALAÇÃO. AF_12/2015</v>
          </cell>
          <cell r="K346">
            <v>0</v>
          </cell>
          <cell r="L346">
            <v>0</v>
          </cell>
          <cell r="M346">
            <v>0</v>
          </cell>
        </row>
        <row r="347">
          <cell r="D347" t="str">
            <v>SUBTOTAL (R$)</v>
          </cell>
          <cell r="E347">
            <v>0</v>
          </cell>
          <cell r="F347" t="str">
            <v>DESONERADO</v>
          </cell>
          <cell r="G347">
            <v>12.57</v>
          </cell>
          <cell r="H347" t="str">
            <v>ONERADO</v>
          </cell>
          <cell r="I347">
            <v>13.18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B349" t="str">
            <v>ORSE, SINAPI E COMPOSIÇÃO 07 DO PROJETO: ADEQUAÇÃO E COMPLEMENTAÇÃO SEDE SAMU CEREST - SERVIÇO DE ATENDIMENTO MÓVEL DE URGÊNCIA DE JOINVILLE (https://www.joinville.sc.gov.br/public/edital/anexo/34f90b12a6dd3a536836e7d53b29fd12.pdf)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B350" t="str">
            <v>CP-A12E</v>
          </cell>
          <cell r="C350" t="str">
            <v xml:space="preserve">D I S C R I M I N A Ç Ã O </v>
          </cell>
          <cell r="D350" t="str">
            <v>UNIDADE:</v>
          </cell>
          <cell r="E350" t="str">
            <v>un</v>
          </cell>
          <cell r="F350" t="str">
            <v>CUSTO DESONERADO (RS)</v>
          </cell>
          <cell r="G350">
            <v>0</v>
          </cell>
          <cell r="H350" t="str">
            <v>CUSTO SEM DESONERAÇÃO (RS)</v>
          </cell>
          <cell r="I350">
            <v>0</v>
          </cell>
          <cell r="J350">
            <v>73.86</v>
          </cell>
          <cell r="K350">
            <v>76.81</v>
          </cell>
          <cell r="L350" t="str">
            <v>CAIXA DE PRÉ INSTALAÇÃO PARA AR CONDICIONADO, COM CAIXA DE PASSAGEM POLAR, FORNECIMENTO E INSTALAÇÃO</v>
          </cell>
        </row>
        <row r="351">
          <cell r="B351" t="str">
            <v>CÓDIGO</v>
          </cell>
          <cell r="C351" t="str">
            <v>CAIXA DE PRÉ INSTALAÇÃO PARA AR CONDICIONADO, COM CAIXA DE PASSAGEM POLAR, FORNECIMENTO E INSTALAÇÃO</v>
          </cell>
          <cell r="D351" t="str">
            <v>UND</v>
          </cell>
          <cell r="E351" t="str">
            <v>QUANTIDADE</v>
          </cell>
          <cell r="F351" t="str">
            <v>UNITÁRIO</v>
          </cell>
          <cell r="G351" t="str">
            <v>TOTAL</v>
          </cell>
          <cell r="H351" t="str">
            <v>UNITÁRIO</v>
          </cell>
          <cell r="I351" t="str">
            <v>TOTAL</v>
          </cell>
          <cell r="K351">
            <v>0</v>
          </cell>
        </row>
        <row r="352">
          <cell r="B352">
            <v>12184</v>
          </cell>
          <cell r="C352" t="str">
            <v>CAIXA DE PASSAGEM POLAR</v>
          </cell>
          <cell r="D352" t="str">
            <v>UN</v>
          </cell>
          <cell r="E352">
            <v>1</v>
          </cell>
          <cell r="F352">
            <v>47.21</v>
          </cell>
          <cell r="G352">
            <v>47.21</v>
          </cell>
          <cell r="H352">
            <v>47.21</v>
          </cell>
          <cell r="I352">
            <v>47.21</v>
          </cell>
          <cell r="J352" t="str">
            <v>Caixa de passagem polar</v>
          </cell>
          <cell r="K352">
            <v>0</v>
          </cell>
        </row>
        <row r="353">
          <cell r="B353">
            <v>90457</v>
          </cell>
          <cell r="C353" t="str">
            <v>QUEBRA EM ALVENARIA PARA INSTALAÇÃO DE QUADRO DISTRIBUIÇÃO PEQUENO (19X25 CM). AF_05/2015</v>
          </cell>
          <cell r="D353" t="str">
            <v>UN</v>
          </cell>
          <cell r="E353">
            <v>1</v>
          </cell>
          <cell r="F353">
            <v>6.28</v>
          </cell>
          <cell r="G353">
            <v>6.28</v>
          </cell>
          <cell r="H353">
            <v>7.1</v>
          </cell>
          <cell r="I353">
            <v>7.1</v>
          </cell>
          <cell r="J353" t="str">
            <v>QUEBRA EM ALVENARIA PARA INSTALAÇÃO DE QUADRO DISTRIBUIÇÃO PEQUENO (19X25 CM). AF_05/2015</v>
          </cell>
          <cell r="K353">
            <v>0</v>
          </cell>
        </row>
        <row r="354">
          <cell r="B354">
            <v>87367</v>
          </cell>
          <cell r="C354" t="str">
            <v>ARGAMASSA TRAÇO 1:1:6 (EM VOLUME DE CIMENTO, CAL E AREIA MÉDIA ÚMIDA) PARA EMBOÇO/MASSA ÚNICA/ASSENTAMENTO DE ALVENARIA DE VEDAÇÃO, PREPARO MANUAL. AF_08/2019</v>
          </cell>
          <cell r="D354" t="str">
            <v>M3</v>
          </cell>
          <cell r="E354">
            <v>0.01</v>
          </cell>
          <cell r="F354">
            <v>460.01</v>
          </cell>
          <cell r="G354">
            <v>4.6001000000000003</v>
          </cell>
          <cell r="H354">
            <v>478.65</v>
          </cell>
          <cell r="I354">
            <v>4.7865000000000002</v>
          </cell>
          <cell r="J354" t="str">
            <v>ARGAMASSA TRAÇO 1:1:6 (EM VOLUME DE CIMENTO, CAL E AREIA MÉDIA ÚMIDA) PARA EMBOÇO/MASSA ÚNICA/ASSENTAMENTO DE ALVENARIA DE VEDAÇÃO, PREPARO MANUAL. AF_08/2019</v>
          </cell>
          <cell r="K354">
            <v>0</v>
          </cell>
        </row>
        <row r="355">
          <cell r="B355">
            <v>88309</v>
          </cell>
          <cell r="C355" t="str">
            <v>PEDREIRO COM ENCARGOS COMPLEMENTARES</v>
          </cell>
          <cell r="D355" t="str">
            <v>H</v>
          </cell>
          <cell r="E355">
            <v>0.5</v>
          </cell>
          <cell r="F355">
            <v>17.59</v>
          </cell>
          <cell r="G355">
            <v>8.7949999999999999</v>
          </cell>
          <cell r="H355">
            <v>19.82</v>
          </cell>
          <cell r="I355">
            <v>9.91</v>
          </cell>
          <cell r="J355" t="str">
            <v>PEDREIRO COM ENCARGOS COMPLEMENTARES</v>
          </cell>
          <cell r="K355">
            <v>0</v>
          </cell>
        </row>
        <row r="356">
          <cell r="B356">
            <v>88316</v>
          </cell>
          <cell r="C356" t="str">
            <v>SERVENTE COM ENCARGOS COMPLEMENTARES</v>
          </cell>
          <cell r="D356" t="str">
            <v>H</v>
          </cell>
          <cell r="E356">
            <v>0.5</v>
          </cell>
          <cell r="F356">
            <v>13.94</v>
          </cell>
          <cell r="G356">
            <v>6.97</v>
          </cell>
          <cell r="H356">
            <v>15.6</v>
          </cell>
          <cell r="I356">
            <v>7.8</v>
          </cell>
          <cell r="J356" t="str">
            <v>SERVENTE COM ENCARGOS COMPLEMENTARES</v>
          </cell>
        </row>
        <row r="357">
          <cell r="B357">
            <v>0</v>
          </cell>
          <cell r="C357">
            <v>0</v>
          </cell>
          <cell r="D357" t="str">
            <v>SUBTOTAL (R$)</v>
          </cell>
          <cell r="E357">
            <v>0</v>
          </cell>
          <cell r="F357" t="str">
            <v>DESONERADO</v>
          </cell>
          <cell r="G357">
            <v>73.86</v>
          </cell>
          <cell r="H357" t="str">
            <v>ONERADO</v>
          </cell>
          <cell r="I357">
            <v>76.81</v>
          </cell>
        </row>
        <row r="359">
          <cell r="B359">
            <v>0</v>
          </cell>
          <cell r="J359">
            <v>3.59</v>
          </cell>
          <cell r="K359">
            <v>3.72</v>
          </cell>
          <cell r="L359" t="str">
            <v>CONECTOR RETO DE ALUMÍNIO PARA ELETRODUTO DE 1'', FORNECIMENTO E INSTALAÇÃO</v>
          </cell>
          <cell r="M359">
            <v>0</v>
          </cell>
        </row>
        <row r="360">
          <cell r="B360" t="str">
            <v>CP-A13E</v>
          </cell>
          <cell r="C360" t="str">
            <v xml:space="preserve">D I S C R I M I N A Ç Ã O </v>
          </cell>
          <cell r="D360" t="str">
            <v>UNIDADE:</v>
          </cell>
          <cell r="E360" t="str">
            <v>UN</v>
          </cell>
          <cell r="F360" t="str">
            <v>CUSTO DESONERADO (RS)</v>
          </cell>
          <cell r="G360">
            <v>0</v>
          </cell>
          <cell r="H360" t="str">
            <v>CUSTO SEM DESONERAÇÃO (RS)</v>
          </cell>
          <cell r="I360">
            <v>0</v>
          </cell>
          <cell r="J360">
            <v>3.59</v>
          </cell>
          <cell r="K360">
            <v>3.72</v>
          </cell>
          <cell r="L360" t="str">
            <v>CONECTOR RETO DE ALUMÍNIO PARA ELETRODUTO DE 1'', FORNECIMENTO E INSTALAÇÃO</v>
          </cell>
        </row>
        <row r="361">
          <cell r="B361" t="str">
            <v>CÓDIGO</v>
          </cell>
          <cell r="C361" t="str">
            <v>CONECTOR RETO DE ALUMÍNIO PARA ELETRODUTO DE 1'', FORNECIMENTO E INSTALAÇÃO</v>
          </cell>
          <cell r="D361" t="str">
            <v>UND</v>
          </cell>
          <cell r="E361" t="str">
            <v>QUANTIDADE</v>
          </cell>
          <cell r="F361" t="str">
            <v>UNITÁRIO</v>
          </cell>
          <cell r="G361" t="str">
            <v>TOTAL</v>
          </cell>
          <cell r="H361" t="str">
            <v>UNITÁRIO</v>
          </cell>
          <cell r="I361" t="str">
            <v>TOTAL</v>
          </cell>
          <cell r="K361">
            <v>0</v>
          </cell>
        </row>
        <row r="362">
          <cell r="B362">
            <v>2483</v>
          </cell>
          <cell r="C362" t="str">
            <v>CONECTOR RETO DE ALUMINIO PARA ELETRODUTO DE 1", PARA ADAPTAR ENTRADA DE ELETRODUTO METALICO FLEXIVEL EM QUADROS</v>
          </cell>
          <cell r="D362" t="str">
            <v>UN</v>
          </cell>
          <cell r="E362">
            <v>1</v>
          </cell>
          <cell r="F362">
            <v>2.6</v>
          </cell>
          <cell r="G362">
            <v>2.6</v>
          </cell>
          <cell r="H362">
            <v>2.6</v>
          </cell>
          <cell r="I362">
            <v>2.6</v>
          </cell>
          <cell r="J362" t="str">
            <v>CONECTOR RETO DE ALUMINIO PARA ELETRODUTO DE 1", PARA ADAPTAR ENTRADA DE ELETRODUTO METALICO FLEXIVEL EM QUADROS</v>
          </cell>
          <cell r="K362">
            <v>0</v>
          </cell>
        </row>
        <row r="363">
          <cell r="B363">
            <v>88264</v>
          </cell>
          <cell r="C363" t="str">
            <v>ELETRICISTA COM ENCARGOS COMPLEMENTARES</v>
          </cell>
          <cell r="D363" t="str">
            <v>H</v>
          </cell>
          <cell r="E363">
            <v>5.6000000000000001E-2</v>
          </cell>
          <cell r="F363">
            <v>17.75</v>
          </cell>
          <cell r="G363">
            <v>0.99399999999999999</v>
          </cell>
          <cell r="H363">
            <v>20.010000000000002</v>
          </cell>
          <cell r="I363">
            <v>1.12056</v>
          </cell>
          <cell r="J363" t="str">
            <v>ELETRICISTA COM ENCARGOS COMPLEMENTARES</v>
          </cell>
        </row>
        <row r="364">
          <cell r="B364">
            <v>0</v>
          </cell>
          <cell r="C364">
            <v>0</v>
          </cell>
          <cell r="D364" t="str">
            <v>SUBTOTAL (R$)</v>
          </cell>
          <cell r="E364">
            <v>0</v>
          </cell>
          <cell r="F364" t="str">
            <v>DESONERADO</v>
          </cell>
          <cell r="G364">
            <v>3.59</v>
          </cell>
          <cell r="H364" t="str">
            <v>ONERADO</v>
          </cell>
          <cell r="I364">
            <v>3.72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4"/>
  <sheetViews>
    <sheetView showGridLines="0" tabSelected="1" view="pageBreakPreview" zoomScale="80" zoomScaleNormal="100" zoomScaleSheetLayoutView="80" workbookViewId="0">
      <pane ySplit="10" topLeftCell="A11" activePane="bottomLeft" state="frozen"/>
      <selection pane="bottomLeft" activeCell="D12" sqref="D12"/>
    </sheetView>
  </sheetViews>
  <sheetFormatPr defaultColWidth="8.85546875" defaultRowHeight="15" x14ac:dyDescent="0.25"/>
  <cols>
    <col min="1" max="1" width="9.7109375" style="12" customWidth="1"/>
    <col min="2" max="2" width="11.7109375" style="13" customWidth="1"/>
    <col min="3" max="3" width="10.42578125" style="12" customWidth="1"/>
    <col min="4" max="4" width="77.7109375" style="12" customWidth="1"/>
    <col min="5" max="5" width="8.85546875" style="12"/>
    <col min="6" max="10" width="14.42578125" style="12" customWidth="1"/>
    <col min="11" max="11" width="10" style="12" bestFit="1" customWidth="1"/>
    <col min="12" max="16384" width="8.85546875" style="12"/>
  </cols>
  <sheetData>
    <row r="1" spans="1:11" x14ac:dyDescent="0.25">
      <c r="B1" s="14" t="s">
        <v>294</v>
      </c>
      <c r="F1" s="125" t="s">
        <v>282</v>
      </c>
      <c r="G1" s="126"/>
      <c r="H1" s="126"/>
      <c r="I1" s="126"/>
      <c r="J1" s="127"/>
    </row>
    <row r="2" spans="1:11" x14ac:dyDescent="0.25">
      <c r="A2" s="10"/>
      <c r="B2" s="14" t="s">
        <v>279</v>
      </c>
      <c r="F2" s="128"/>
      <c r="G2" s="129"/>
      <c r="H2" s="129"/>
      <c r="I2" s="129"/>
      <c r="J2" s="130"/>
    </row>
    <row r="3" spans="1:11" x14ac:dyDescent="0.25">
      <c r="A3" s="10"/>
      <c r="B3" s="14" t="s">
        <v>280</v>
      </c>
      <c r="F3" s="128"/>
      <c r="G3" s="129"/>
      <c r="H3" s="129"/>
      <c r="I3" s="129"/>
      <c r="J3" s="130"/>
    </row>
    <row r="4" spans="1:11" x14ac:dyDescent="0.25">
      <c r="A4" s="10"/>
      <c r="B4" s="14" t="s">
        <v>281</v>
      </c>
      <c r="F4" s="131"/>
      <c r="G4" s="132"/>
      <c r="H4" s="132"/>
      <c r="I4" s="132"/>
      <c r="J4" s="133"/>
    </row>
    <row r="5" spans="1:11" s="15" customFormat="1" ht="12.75" x14ac:dyDescent="0.25">
      <c r="A5" s="11"/>
      <c r="B5" s="14"/>
      <c r="F5" s="28"/>
      <c r="G5" s="28"/>
      <c r="H5" s="28"/>
      <c r="I5" s="28"/>
      <c r="J5" s="28"/>
    </row>
    <row r="6" spans="1:11" s="15" customFormat="1" ht="13.15" customHeight="1" x14ac:dyDescent="0.25">
      <c r="A6" s="134" t="s">
        <v>845</v>
      </c>
      <c r="B6" s="134"/>
      <c r="C6" s="134"/>
      <c r="D6" s="134"/>
      <c r="E6" s="135" t="s">
        <v>383</v>
      </c>
      <c r="F6" s="135"/>
      <c r="G6" s="136" t="s">
        <v>369</v>
      </c>
      <c r="H6" s="136"/>
      <c r="I6" s="137" t="s">
        <v>295</v>
      </c>
      <c r="J6" s="137"/>
    </row>
    <row r="7" spans="1:11" s="15" customFormat="1" ht="12.75" x14ac:dyDescent="0.25">
      <c r="A7" s="134" t="s">
        <v>844</v>
      </c>
      <c r="B7" s="134"/>
      <c r="C7" s="134"/>
      <c r="D7" s="134"/>
      <c r="E7" s="135" t="s">
        <v>367</v>
      </c>
      <c r="F7" s="135"/>
      <c r="G7" s="136"/>
      <c r="H7" s="136"/>
      <c r="I7" s="138" t="s">
        <v>296</v>
      </c>
      <c r="J7" s="138"/>
    </row>
    <row r="8" spans="1:11" s="15" customFormat="1" ht="12.75" x14ac:dyDescent="0.25">
      <c r="B8" s="17"/>
    </row>
    <row r="9" spans="1:11" ht="21.6" customHeight="1" x14ac:dyDescent="0.25">
      <c r="A9" s="139" t="s">
        <v>368</v>
      </c>
      <c r="B9" s="140"/>
      <c r="C9" s="140"/>
      <c r="D9" s="140"/>
      <c r="E9" s="140"/>
      <c r="F9" s="140"/>
      <c r="G9" s="140"/>
      <c r="H9" s="140"/>
      <c r="I9" s="140"/>
      <c r="J9" s="141"/>
    </row>
    <row r="10" spans="1:11" ht="30" x14ac:dyDescent="0.25">
      <c r="A10" s="25" t="s">
        <v>6</v>
      </c>
      <c r="B10" s="26" t="s">
        <v>7</v>
      </c>
      <c r="C10" s="25" t="s">
        <v>8</v>
      </c>
      <c r="D10" s="25" t="s">
        <v>9</v>
      </c>
      <c r="E10" s="27" t="s">
        <v>274</v>
      </c>
      <c r="F10" s="26" t="s">
        <v>275</v>
      </c>
      <c r="G10" s="26" t="s">
        <v>287</v>
      </c>
      <c r="H10" s="26" t="s">
        <v>288</v>
      </c>
      <c r="I10" s="26" t="s">
        <v>289</v>
      </c>
      <c r="J10" s="26" t="s">
        <v>290</v>
      </c>
    </row>
    <row r="11" spans="1:11" x14ac:dyDescent="0.25">
      <c r="A11" s="1" t="s">
        <v>10</v>
      </c>
      <c r="B11" s="1"/>
      <c r="C11" s="1"/>
      <c r="D11" s="1" t="s">
        <v>11</v>
      </c>
      <c r="E11" s="1"/>
      <c r="F11" s="6"/>
      <c r="G11" s="1"/>
      <c r="H11" s="1"/>
      <c r="I11" s="18">
        <v>256659.99</v>
      </c>
      <c r="J11" s="19">
        <f t="shared" ref="J11:J74" si="0">I11 / 3935938.6</f>
        <v>6.5209348032004358E-2</v>
      </c>
    </row>
    <row r="12" spans="1:11" ht="38.25" x14ac:dyDescent="0.25">
      <c r="A12" s="2" t="s">
        <v>314</v>
      </c>
      <c r="B12" s="3" t="s">
        <v>315</v>
      </c>
      <c r="C12" s="2" t="s">
        <v>16</v>
      </c>
      <c r="D12" s="2" t="s">
        <v>316</v>
      </c>
      <c r="E12" s="7" t="s">
        <v>276</v>
      </c>
      <c r="F12" s="3">
        <v>1</v>
      </c>
      <c r="G12" s="9">
        <v>206683.84</v>
      </c>
      <c r="H12" s="9">
        <f>TRUNC(G12 * (1 + 24.18 / 100), 2)</f>
        <v>256659.99</v>
      </c>
      <c r="I12" s="9">
        <f>TRUNC(F12 * H12, 2)</f>
        <v>256659.99</v>
      </c>
      <c r="J12" s="20">
        <f t="shared" si="0"/>
        <v>6.5209348032004358E-2</v>
      </c>
    </row>
    <row r="13" spans="1:11" x14ac:dyDescent="0.25">
      <c r="A13" s="1" t="s">
        <v>12</v>
      </c>
      <c r="B13" s="1"/>
      <c r="C13" s="1"/>
      <c r="D13" s="1" t="s">
        <v>13</v>
      </c>
      <c r="E13" s="1"/>
      <c r="F13" s="6"/>
      <c r="G13" s="1"/>
      <c r="H13" s="1"/>
      <c r="I13" s="18">
        <v>192741.47</v>
      </c>
      <c r="J13" s="19">
        <f t="shared" si="0"/>
        <v>4.8969633316942492E-2</v>
      </c>
    </row>
    <row r="14" spans="1:11" x14ac:dyDescent="0.25">
      <c r="A14" s="2" t="s">
        <v>14</v>
      </c>
      <c r="B14" s="3" t="s">
        <v>15</v>
      </c>
      <c r="C14" s="2" t="s">
        <v>16</v>
      </c>
      <c r="D14" s="2" t="s">
        <v>17</v>
      </c>
      <c r="E14" s="7" t="s">
        <v>276</v>
      </c>
      <c r="F14" s="3">
        <v>1</v>
      </c>
      <c r="G14" s="9">
        <v>233.94</v>
      </c>
      <c r="H14" s="9">
        <f>TRUNC(G14 * (1 + 24.18 / 100), 2)</f>
        <v>290.5</v>
      </c>
      <c r="I14" s="9">
        <f>TRUNC(F14 * H14, 2)</f>
        <v>290.5</v>
      </c>
      <c r="J14" s="20">
        <f t="shared" si="0"/>
        <v>7.3807045668852658E-5</v>
      </c>
    </row>
    <row r="15" spans="1:11" ht="25.5" x14ac:dyDescent="0.25">
      <c r="A15" s="2" t="s">
        <v>18</v>
      </c>
      <c r="B15" s="3" t="s">
        <v>19</v>
      </c>
      <c r="C15" s="2" t="s">
        <v>16</v>
      </c>
      <c r="D15" s="2" t="s">
        <v>20</v>
      </c>
      <c r="E15" s="7" t="s">
        <v>2</v>
      </c>
      <c r="F15" s="3">
        <v>8</v>
      </c>
      <c r="G15" s="9">
        <v>414.36</v>
      </c>
      <c r="H15" s="9">
        <f>TRUNC(G15 * (1 + 24.18 / 100), 2)</f>
        <v>514.54999999999995</v>
      </c>
      <c r="I15" s="9">
        <f>TRUNC(F15 * H15, 2)</f>
        <v>4116.3999999999996</v>
      </c>
      <c r="J15" s="20">
        <f t="shared" si="0"/>
        <v>1.0458496481627025E-3</v>
      </c>
      <c r="K15" s="53"/>
    </row>
    <row r="16" spans="1:11" ht="38.25" x14ac:dyDescent="0.25">
      <c r="A16" s="2" t="s">
        <v>21</v>
      </c>
      <c r="B16" s="3" t="s">
        <v>22</v>
      </c>
      <c r="C16" s="2" t="s">
        <v>16</v>
      </c>
      <c r="D16" s="2" t="s">
        <v>23</v>
      </c>
      <c r="E16" s="7" t="s">
        <v>2</v>
      </c>
      <c r="F16" s="3">
        <v>2.4</v>
      </c>
      <c r="G16" s="9">
        <v>414.36</v>
      </c>
      <c r="H16" s="9">
        <f>TRUNC(G16 * (1 + 24.18 / 100), 2)</f>
        <v>514.54999999999995</v>
      </c>
      <c r="I16" s="9">
        <f>TRUNC(F16 * H16, 2)</f>
        <v>1234.92</v>
      </c>
      <c r="J16" s="20">
        <f t="shared" si="0"/>
        <v>3.1375489444881077E-4</v>
      </c>
    </row>
    <row r="17" spans="1:10" x14ac:dyDescent="0.25">
      <c r="A17" s="2" t="s">
        <v>24</v>
      </c>
      <c r="B17" s="3" t="s">
        <v>25</v>
      </c>
      <c r="C17" s="2" t="s">
        <v>16</v>
      </c>
      <c r="D17" s="2" t="s">
        <v>26</v>
      </c>
      <c r="E17" s="7" t="s">
        <v>276</v>
      </c>
      <c r="F17" s="3">
        <v>1</v>
      </c>
      <c r="G17" s="9">
        <v>258.69</v>
      </c>
      <c r="H17" s="9">
        <f>TRUNC(G17 * (1 + 24.18 / 100), 2)</f>
        <v>321.24</v>
      </c>
      <c r="I17" s="9">
        <f>TRUNC(F17 * H17, 2)</f>
        <v>321.24</v>
      </c>
      <c r="J17" s="20">
        <f t="shared" si="0"/>
        <v>8.1617126852537793E-5</v>
      </c>
    </row>
    <row r="18" spans="1:10" x14ac:dyDescent="0.25">
      <c r="A18" s="120" t="s">
        <v>27</v>
      </c>
      <c r="B18" s="120"/>
      <c r="C18" s="120"/>
      <c r="D18" s="120" t="s">
        <v>28</v>
      </c>
      <c r="E18" s="120"/>
      <c r="F18" s="121"/>
      <c r="G18" s="120"/>
      <c r="H18" s="120"/>
      <c r="I18" s="122">
        <v>74880.850000000006</v>
      </c>
      <c r="J18" s="123">
        <f t="shared" si="0"/>
        <v>1.9024902979939778E-2</v>
      </c>
    </row>
    <row r="19" spans="1:10" x14ac:dyDescent="0.25">
      <c r="A19" s="2" t="s">
        <v>29</v>
      </c>
      <c r="B19" s="3" t="s">
        <v>30</v>
      </c>
      <c r="C19" s="2" t="s">
        <v>5</v>
      </c>
      <c r="D19" s="2" t="s">
        <v>31</v>
      </c>
      <c r="E19" s="7" t="s">
        <v>2</v>
      </c>
      <c r="F19" s="3">
        <v>143</v>
      </c>
      <c r="G19" s="9">
        <v>108.83</v>
      </c>
      <c r="H19" s="9">
        <f t="shared" ref="H19:H25" si="1">TRUNC(G19 * (1 + 24.18 / 100), 2)</f>
        <v>135.13999999999999</v>
      </c>
      <c r="I19" s="9">
        <f t="shared" ref="I19:I25" si="2">TRUNC(F19 * H19, 2)</f>
        <v>19325.02</v>
      </c>
      <c r="J19" s="20">
        <f t="shared" si="0"/>
        <v>4.9098885841359413E-3</v>
      </c>
    </row>
    <row r="20" spans="1:10" ht="25.5" x14ac:dyDescent="0.25">
      <c r="A20" s="2" t="s">
        <v>32</v>
      </c>
      <c r="B20" s="3" t="s">
        <v>33</v>
      </c>
      <c r="C20" s="2" t="s">
        <v>5</v>
      </c>
      <c r="D20" s="2" t="s">
        <v>34</v>
      </c>
      <c r="E20" s="7" t="s">
        <v>2</v>
      </c>
      <c r="F20" s="3">
        <v>12</v>
      </c>
      <c r="G20" s="9">
        <v>992.89</v>
      </c>
      <c r="H20" s="9">
        <f t="shared" si="1"/>
        <v>1232.97</v>
      </c>
      <c r="I20" s="9">
        <f t="shared" si="2"/>
        <v>14795.64</v>
      </c>
      <c r="J20" s="20">
        <f t="shared" si="0"/>
        <v>3.7591135186915768E-3</v>
      </c>
    </row>
    <row r="21" spans="1:10" ht="25.5" x14ac:dyDescent="0.25">
      <c r="A21" s="2" t="s">
        <v>35</v>
      </c>
      <c r="B21" s="3" t="s">
        <v>36</v>
      </c>
      <c r="C21" s="2" t="s">
        <v>5</v>
      </c>
      <c r="D21" s="2" t="s">
        <v>37</v>
      </c>
      <c r="E21" s="7" t="s">
        <v>2</v>
      </c>
      <c r="F21" s="3">
        <v>16</v>
      </c>
      <c r="G21" s="9">
        <v>843.47</v>
      </c>
      <c r="H21" s="9">
        <f t="shared" si="1"/>
        <v>1047.42</v>
      </c>
      <c r="I21" s="9">
        <f t="shared" si="2"/>
        <v>16758.72</v>
      </c>
      <c r="J21" s="20">
        <f t="shared" si="0"/>
        <v>4.2578712991102052E-3</v>
      </c>
    </row>
    <row r="22" spans="1:10" ht="25.5" x14ac:dyDescent="0.25">
      <c r="A22" s="2" t="s">
        <v>38</v>
      </c>
      <c r="B22" s="3" t="s">
        <v>39</v>
      </c>
      <c r="C22" s="2" t="s">
        <v>5</v>
      </c>
      <c r="D22" s="2" t="s">
        <v>40</v>
      </c>
      <c r="E22" s="7" t="s">
        <v>2</v>
      </c>
      <c r="F22" s="3">
        <v>12</v>
      </c>
      <c r="G22" s="9">
        <v>562.15</v>
      </c>
      <c r="H22" s="9">
        <f t="shared" si="1"/>
        <v>698.07</v>
      </c>
      <c r="I22" s="9">
        <f t="shared" si="2"/>
        <v>8376.84</v>
      </c>
      <c r="J22" s="20">
        <f t="shared" si="0"/>
        <v>2.1282953956649627E-3</v>
      </c>
    </row>
    <row r="23" spans="1:10" ht="25.5" x14ac:dyDescent="0.25">
      <c r="A23" s="2" t="s">
        <v>41</v>
      </c>
      <c r="B23" s="3" t="s">
        <v>42</v>
      </c>
      <c r="C23" s="2" t="s">
        <v>5</v>
      </c>
      <c r="D23" s="124" t="s">
        <v>43</v>
      </c>
      <c r="E23" s="7" t="s">
        <v>2</v>
      </c>
      <c r="F23" s="3">
        <v>12</v>
      </c>
      <c r="G23" s="9">
        <v>909.18</v>
      </c>
      <c r="H23" s="9">
        <f t="shared" si="1"/>
        <v>1129.01</v>
      </c>
      <c r="I23" s="9">
        <f t="shared" si="2"/>
        <v>13548.12</v>
      </c>
      <c r="J23" s="20">
        <f t="shared" si="0"/>
        <v>3.4421573547920694E-3</v>
      </c>
    </row>
    <row r="24" spans="1:10" x14ac:dyDescent="0.25">
      <c r="A24" s="2" t="s">
        <v>44</v>
      </c>
      <c r="B24" s="3" t="s">
        <v>45</v>
      </c>
      <c r="C24" s="2" t="s">
        <v>16</v>
      </c>
      <c r="D24" s="2" t="s">
        <v>46</v>
      </c>
      <c r="E24" s="7" t="s">
        <v>276</v>
      </c>
      <c r="F24" s="3">
        <v>1</v>
      </c>
      <c r="G24" s="9">
        <v>916.25</v>
      </c>
      <c r="H24" s="9">
        <f t="shared" si="1"/>
        <v>1137.79</v>
      </c>
      <c r="I24" s="9">
        <f t="shared" si="2"/>
        <v>1137.79</v>
      </c>
      <c r="J24" s="20">
        <f t="shared" si="0"/>
        <v>2.890771720879995E-4</v>
      </c>
    </row>
    <row r="25" spans="1:10" x14ac:dyDescent="0.25">
      <c r="A25" s="2" t="s">
        <v>47</v>
      </c>
      <c r="B25" s="3" t="s">
        <v>48</v>
      </c>
      <c r="C25" s="2" t="s">
        <v>16</v>
      </c>
      <c r="D25" s="2" t="s">
        <v>49</v>
      </c>
      <c r="E25" s="7" t="s">
        <v>276</v>
      </c>
      <c r="F25" s="3">
        <v>1</v>
      </c>
      <c r="G25" s="9">
        <v>755.94</v>
      </c>
      <c r="H25" s="9">
        <f t="shared" si="1"/>
        <v>938.72</v>
      </c>
      <c r="I25" s="9">
        <f t="shared" si="2"/>
        <v>938.72</v>
      </c>
      <c r="J25" s="20">
        <f t="shared" si="0"/>
        <v>2.3849965545702365E-4</v>
      </c>
    </row>
    <row r="26" spans="1:10" x14ac:dyDescent="0.25">
      <c r="A26" s="120" t="s">
        <v>50</v>
      </c>
      <c r="B26" s="120"/>
      <c r="C26" s="120"/>
      <c r="D26" s="120" t="s">
        <v>51</v>
      </c>
      <c r="E26" s="120"/>
      <c r="F26" s="121"/>
      <c r="G26" s="120"/>
      <c r="H26" s="120"/>
      <c r="I26" s="122">
        <v>76651.23</v>
      </c>
      <c r="J26" s="123">
        <f t="shared" si="0"/>
        <v>1.9474701663283057E-2</v>
      </c>
    </row>
    <row r="27" spans="1:10" ht="63.75" x14ac:dyDescent="0.25">
      <c r="A27" s="2" t="s">
        <v>52</v>
      </c>
      <c r="B27" s="3" t="s">
        <v>53</v>
      </c>
      <c r="C27" s="2" t="s">
        <v>16</v>
      </c>
      <c r="D27" s="2" t="s">
        <v>860</v>
      </c>
      <c r="E27" s="7" t="s">
        <v>276</v>
      </c>
      <c r="F27" s="3">
        <v>6</v>
      </c>
      <c r="G27" s="9">
        <v>679.68</v>
      </c>
      <c r="H27" s="9">
        <f>TRUNC(G27 * (1 + 24.18 / 100), 2)</f>
        <v>844.02</v>
      </c>
      <c r="I27" s="9">
        <f>TRUNC(F27 * H27, 2)</f>
        <v>5064.12</v>
      </c>
      <c r="J27" s="20">
        <f t="shared" si="0"/>
        <v>1.2866359246559384E-3</v>
      </c>
    </row>
    <row r="28" spans="1:10" ht="38.25" x14ac:dyDescent="0.25">
      <c r="A28" s="2" t="s">
        <v>55</v>
      </c>
      <c r="B28" s="3" t="s">
        <v>56</v>
      </c>
      <c r="C28" s="2" t="s">
        <v>16</v>
      </c>
      <c r="D28" s="2" t="s">
        <v>57</v>
      </c>
      <c r="E28" s="7" t="s">
        <v>277</v>
      </c>
      <c r="F28" s="3">
        <v>987</v>
      </c>
      <c r="G28" s="9">
        <v>0.83</v>
      </c>
      <c r="H28" s="9">
        <f>TRUNC(G28 * (1 + 24.18 / 100), 2)</f>
        <v>1.03</v>
      </c>
      <c r="I28" s="9">
        <f>TRUNC(F28 * H28, 2)</f>
        <v>1016.61</v>
      </c>
      <c r="J28" s="20">
        <f t="shared" si="0"/>
        <v>2.58289090180421E-4</v>
      </c>
    </row>
    <row r="29" spans="1:10" ht="25.5" x14ac:dyDescent="0.25">
      <c r="A29" s="2" t="s">
        <v>58</v>
      </c>
      <c r="B29" s="3" t="s">
        <v>59</v>
      </c>
      <c r="C29" s="2" t="s">
        <v>16</v>
      </c>
      <c r="D29" s="2" t="s">
        <v>769</v>
      </c>
      <c r="E29" s="7" t="s">
        <v>277</v>
      </c>
      <c r="F29" s="3">
        <v>4935</v>
      </c>
      <c r="G29" s="9">
        <v>2.81</v>
      </c>
      <c r="H29" s="9">
        <f>TRUNC(G29 * (1 + 24.18 / 100), 2)</f>
        <v>3.48</v>
      </c>
      <c r="I29" s="9">
        <f>TRUNC(F29 * H29, 2)</f>
        <v>17173.8</v>
      </c>
      <c r="J29" s="20">
        <f t="shared" si="0"/>
        <v>4.3633302613003159E-3</v>
      </c>
    </row>
    <row r="30" spans="1:10" x14ac:dyDescent="0.25">
      <c r="A30" s="2" t="s">
        <v>60</v>
      </c>
      <c r="B30" s="3" t="s">
        <v>61</v>
      </c>
      <c r="C30" s="2" t="s">
        <v>16</v>
      </c>
      <c r="D30" s="2" t="s">
        <v>62</v>
      </c>
      <c r="E30" s="7" t="s">
        <v>277</v>
      </c>
      <c r="F30" s="3">
        <v>9870</v>
      </c>
      <c r="G30" s="9">
        <v>4.3600000000000003</v>
      </c>
      <c r="H30" s="9">
        <f>TRUNC(G30 * (1 + 24.18 / 100), 2)</f>
        <v>5.41</v>
      </c>
      <c r="I30" s="9">
        <f>TRUNC(F30 * H30, 2)</f>
        <v>53396.7</v>
      </c>
      <c r="J30" s="20">
        <f t="shared" si="0"/>
        <v>1.3566446387146384E-2</v>
      </c>
    </row>
    <row r="31" spans="1:10" x14ac:dyDescent="0.25">
      <c r="A31" s="120" t="s">
        <v>63</v>
      </c>
      <c r="B31" s="120"/>
      <c r="C31" s="120"/>
      <c r="D31" s="120" t="s">
        <v>64</v>
      </c>
      <c r="E31" s="120"/>
      <c r="F31" s="121"/>
      <c r="G31" s="120"/>
      <c r="H31" s="120"/>
      <c r="I31" s="122">
        <v>35246.33</v>
      </c>
      <c r="J31" s="123">
        <f t="shared" si="0"/>
        <v>8.9549999585867533E-3</v>
      </c>
    </row>
    <row r="32" spans="1:10" x14ac:dyDescent="0.25">
      <c r="A32" s="2" t="s">
        <v>65</v>
      </c>
      <c r="B32" s="3" t="s">
        <v>66</v>
      </c>
      <c r="C32" s="2" t="s">
        <v>5</v>
      </c>
      <c r="D32" s="2" t="s">
        <v>67</v>
      </c>
      <c r="E32" s="7" t="s">
        <v>276</v>
      </c>
      <c r="F32" s="3">
        <v>10</v>
      </c>
      <c r="G32" s="9">
        <v>11</v>
      </c>
      <c r="H32" s="9">
        <f>TRUNC(G32 * (1 + 24.18 / 100), 2)</f>
        <v>13.65</v>
      </c>
      <c r="I32" s="9">
        <f>TRUNC(F32 * H32, 2)</f>
        <v>136.5</v>
      </c>
      <c r="J32" s="20">
        <f t="shared" si="0"/>
        <v>3.4680419049219925E-5</v>
      </c>
    </row>
    <row r="33" spans="1:10" x14ac:dyDescent="0.25">
      <c r="A33" s="2" t="s">
        <v>68</v>
      </c>
      <c r="B33" s="3" t="s">
        <v>69</v>
      </c>
      <c r="C33" s="2" t="s">
        <v>5</v>
      </c>
      <c r="D33" s="2" t="s">
        <v>70</v>
      </c>
      <c r="E33" s="7" t="s">
        <v>277</v>
      </c>
      <c r="F33" s="3">
        <v>6372.02</v>
      </c>
      <c r="G33" s="9">
        <v>4.4400000000000004</v>
      </c>
      <c r="H33" s="9">
        <f>TRUNC(G33 * (1 + 24.18 / 100), 2)</f>
        <v>5.51</v>
      </c>
      <c r="I33" s="9">
        <f>TRUNC(F33 * H33, 2)</f>
        <v>35109.83</v>
      </c>
      <c r="J33" s="20">
        <f t="shared" si="0"/>
        <v>8.9203195395375322E-3</v>
      </c>
    </row>
    <row r="34" spans="1:10" x14ac:dyDescent="0.25">
      <c r="A34" s="1" t="s">
        <v>71</v>
      </c>
      <c r="B34" s="1"/>
      <c r="C34" s="1"/>
      <c r="D34" s="1" t="s">
        <v>72</v>
      </c>
      <c r="E34" s="1"/>
      <c r="F34" s="6"/>
      <c r="G34" s="1"/>
      <c r="H34" s="1"/>
      <c r="I34" s="18">
        <v>369492.82</v>
      </c>
      <c r="J34" s="19">
        <f t="shared" si="0"/>
        <v>9.3876672771267322E-2</v>
      </c>
    </row>
    <row r="35" spans="1:10" ht="25.5" x14ac:dyDescent="0.25">
      <c r="A35" s="2" t="s">
        <v>73</v>
      </c>
      <c r="B35" s="3" t="s">
        <v>74</v>
      </c>
      <c r="C35" s="2" t="s">
        <v>5</v>
      </c>
      <c r="D35" s="2" t="s">
        <v>75</v>
      </c>
      <c r="E35" s="7" t="s">
        <v>3</v>
      </c>
      <c r="F35" s="3">
        <v>26.64</v>
      </c>
      <c r="G35" s="9">
        <v>45.3</v>
      </c>
      <c r="H35" s="9">
        <f t="shared" ref="H35:H40" si="3">TRUNC(G35 * (1 + 24.18 / 100), 2)</f>
        <v>56.25</v>
      </c>
      <c r="I35" s="9">
        <f t="shared" ref="I35:I40" si="4">TRUNC(F35 * H35, 2)</f>
        <v>1498.5</v>
      </c>
      <c r="J35" s="20">
        <f t="shared" si="0"/>
        <v>3.807224025293484E-4</v>
      </c>
    </row>
    <row r="36" spans="1:10" ht="25.5" x14ac:dyDescent="0.25">
      <c r="A36" s="2" t="s">
        <v>76</v>
      </c>
      <c r="B36" s="3" t="s">
        <v>77</v>
      </c>
      <c r="C36" s="2" t="s">
        <v>16</v>
      </c>
      <c r="D36" s="2" t="s">
        <v>78</v>
      </c>
      <c r="E36" s="7" t="s">
        <v>3</v>
      </c>
      <c r="F36" s="3">
        <v>13.32</v>
      </c>
      <c r="G36" s="9">
        <v>40.61</v>
      </c>
      <c r="H36" s="9">
        <f t="shared" si="3"/>
        <v>50.42</v>
      </c>
      <c r="I36" s="9">
        <f t="shared" si="4"/>
        <v>671.59</v>
      </c>
      <c r="J36" s="20">
        <f t="shared" si="0"/>
        <v>1.7063020241220227E-4</v>
      </c>
    </row>
    <row r="37" spans="1:10" x14ac:dyDescent="0.25">
      <c r="A37" s="2" t="s">
        <v>79</v>
      </c>
      <c r="B37" s="3" t="s">
        <v>317</v>
      </c>
      <c r="C37" s="2" t="s">
        <v>16</v>
      </c>
      <c r="D37" s="2" t="s">
        <v>304</v>
      </c>
      <c r="E37" s="7" t="s">
        <v>3</v>
      </c>
      <c r="F37" s="3">
        <v>48.08</v>
      </c>
      <c r="G37" s="9">
        <v>384.03</v>
      </c>
      <c r="H37" s="9">
        <f t="shared" si="3"/>
        <v>476.88</v>
      </c>
      <c r="I37" s="9">
        <f t="shared" si="4"/>
        <v>22928.39</v>
      </c>
      <c r="J37" s="20">
        <f t="shared" si="0"/>
        <v>5.8253932111644218E-3</v>
      </c>
    </row>
    <row r="38" spans="1:10" x14ac:dyDescent="0.25">
      <c r="A38" s="2" t="s">
        <v>318</v>
      </c>
      <c r="B38" s="3" t="s">
        <v>262</v>
      </c>
      <c r="C38" s="2" t="s">
        <v>16</v>
      </c>
      <c r="D38" s="2" t="s">
        <v>263</v>
      </c>
      <c r="E38" s="7" t="s">
        <v>3</v>
      </c>
      <c r="F38" s="3">
        <v>11.22</v>
      </c>
      <c r="G38" s="9">
        <v>174.11</v>
      </c>
      <c r="H38" s="9">
        <f t="shared" si="3"/>
        <v>216.2</v>
      </c>
      <c r="I38" s="9">
        <f t="shared" si="4"/>
        <v>2425.7600000000002</v>
      </c>
      <c r="J38" s="20">
        <f t="shared" si="0"/>
        <v>6.1631042720026172E-4</v>
      </c>
    </row>
    <row r="39" spans="1:10" ht="25.5" x14ac:dyDescent="0.25">
      <c r="A39" s="2" t="s">
        <v>319</v>
      </c>
      <c r="B39" s="3" t="s">
        <v>80</v>
      </c>
      <c r="C39" s="2" t="s">
        <v>16</v>
      </c>
      <c r="D39" s="2" t="s">
        <v>81</v>
      </c>
      <c r="E39" s="7" t="s">
        <v>276</v>
      </c>
      <c r="F39" s="3">
        <v>10</v>
      </c>
      <c r="G39" s="9">
        <v>174.15</v>
      </c>
      <c r="H39" s="9">
        <f t="shared" si="3"/>
        <v>216.25</v>
      </c>
      <c r="I39" s="9">
        <f t="shared" si="4"/>
        <v>2162.5</v>
      </c>
      <c r="J39" s="20">
        <f t="shared" si="0"/>
        <v>5.4942422120101157E-4</v>
      </c>
    </row>
    <row r="40" spans="1:10" x14ac:dyDescent="0.25">
      <c r="A40" s="2" t="s">
        <v>320</v>
      </c>
      <c r="B40" s="3" t="s">
        <v>283</v>
      </c>
      <c r="C40" s="2" t="s">
        <v>16</v>
      </c>
      <c r="D40" s="2" t="s">
        <v>284</v>
      </c>
      <c r="E40" s="7" t="s">
        <v>276</v>
      </c>
      <c r="F40" s="3">
        <v>50</v>
      </c>
      <c r="G40" s="9">
        <v>215.26</v>
      </c>
      <c r="H40" s="9">
        <f t="shared" si="3"/>
        <v>267.3</v>
      </c>
      <c r="I40" s="9">
        <f t="shared" si="4"/>
        <v>13365</v>
      </c>
      <c r="J40" s="20">
        <f t="shared" si="0"/>
        <v>3.3956322387752695E-3</v>
      </c>
    </row>
    <row r="41" spans="1:10" x14ac:dyDescent="0.25">
      <c r="A41" s="120" t="s">
        <v>82</v>
      </c>
      <c r="B41" s="120"/>
      <c r="C41" s="120"/>
      <c r="D41" s="120" t="s">
        <v>83</v>
      </c>
      <c r="E41" s="120"/>
      <c r="F41" s="121"/>
      <c r="G41" s="120"/>
      <c r="H41" s="120"/>
      <c r="I41" s="122">
        <v>326441.08</v>
      </c>
      <c r="J41" s="123">
        <f t="shared" si="0"/>
        <v>8.2938560067984807E-2</v>
      </c>
    </row>
    <row r="42" spans="1:10" ht="51" x14ac:dyDescent="0.25">
      <c r="A42" s="2" t="s">
        <v>84</v>
      </c>
      <c r="B42" s="3" t="s">
        <v>85</v>
      </c>
      <c r="C42" s="2" t="s">
        <v>5</v>
      </c>
      <c r="D42" s="2" t="s">
        <v>86</v>
      </c>
      <c r="E42" s="7" t="s">
        <v>2</v>
      </c>
      <c r="F42" s="3">
        <v>3408.28</v>
      </c>
      <c r="G42" s="9">
        <v>54.41</v>
      </c>
      <c r="H42" s="9">
        <f t="shared" ref="H42:H47" si="5">TRUNC(G42 * (1 + 24.18 / 100), 2)</f>
        <v>67.56</v>
      </c>
      <c r="I42" s="9">
        <f t="shared" ref="I42:I47" si="6">TRUNC(F42 * H42, 2)</f>
        <v>230263.39</v>
      </c>
      <c r="J42" s="20">
        <f t="shared" si="0"/>
        <v>5.8502790160395286E-2</v>
      </c>
    </row>
    <row r="43" spans="1:10" ht="51" x14ac:dyDescent="0.25">
      <c r="A43" s="2" t="s">
        <v>87</v>
      </c>
      <c r="B43" s="3" t="s">
        <v>88</v>
      </c>
      <c r="C43" s="2" t="s">
        <v>5</v>
      </c>
      <c r="D43" s="2" t="s">
        <v>89</v>
      </c>
      <c r="E43" s="7" t="s">
        <v>2</v>
      </c>
      <c r="F43" s="3">
        <v>157.46</v>
      </c>
      <c r="G43" s="9">
        <v>30.88</v>
      </c>
      <c r="H43" s="9">
        <f t="shared" si="5"/>
        <v>38.340000000000003</v>
      </c>
      <c r="I43" s="9">
        <f t="shared" si="6"/>
        <v>6037.01</v>
      </c>
      <c r="J43" s="20">
        <f t="shared" si="0"/>
        <v>1.5338171179804481E-3</v>
      </c>
    </row>
    <row r="44" spans="1:10" ht="38.25" x14ac:dyDescent="0.25">
      <c r="A44" s="2" t="s">
        <v>90</v>
      </c>
      <c r="B44" s="3" t="s">
        <v>91</v>
      </c>
      <c r="C44" s="2" t="s">
        <v>5</v>
      </c>
      <c r="D44" s="2" t="s">
        <v>92</v>
      </c>
      <c r="E44" s="7" t="s">
        <v>2</v>
      </c>
      <c r="F44" s="3">
        <v>789.92</v>
      </c>
      <c r="G44" s="9">
        <v>29.75</v>
      </c>
      <c r="H44" s="9">
        <f t="shared" si="5"/>
        <v>36.94</v>
      </c>
      <c r="I44" s="9">
        <f t="shared" si="6"/>
        <v>29179.64</v>
      </c>
      <c r="J44" s="20">
        <f t="shared" si="0"/>
        <v>7.4136420725668837E-3</v>
      </c>
    </row>
    <row r="45" spans="1:10" ht="38.25" x14ac:dyDescent="0.25">
      <c r="A45" s="2" t="s">
        <v>93</v>
      </c>
      <c r="B45" s="3" t="s">
        <v>94</v>
      </c>
      <c r="C45" s="2" t="s">
        <v>5</v>
      </c>
      <c r="D45" s="2" t="s">
        <v>95</v>
      </c>
      <c r="E45" s="7" t="s">
        <v>2</v>
      </c>
      <c r="F45" s="3">
        <v>61.15</v>
      </c>
      <c r="G45" s="9">
        <v>22.65</v>
      </c>
      <c r="H45" s="9">
        <f t="shared" si="5"/>
        <v>28.12</v>
      </c>
      <c r="I45" s="9">
        <f t="shared" si="6"/>
        <v>1719.53</v>
      </c>
      <c r="J45" s="20">
        <f t="shared" si="0"/>
        <v>4.3687927448868232E-4</v>
      </c>
    </row>
    <row r="46" spans="1:10" ht="25.5" x14ac:dyDescent="0.25">
      <c r="A46" s="2" t="s">
        <v>96</v>
      </c>
      <c r="B46" s="3" t="s">
        <v>97</v>
      </c>
      <c r="C46" s="2" t="s">
        <v>16</v>
      </c>
      <c r="D46" s="2" t="s">
        <v>98</v>
      </c>
      <c r="E46" s="7" t="s">
        <v>2</v>
      </c>
      <c r="F46" s="3">
        <v>526.97</v>
      </c>
      <c r="G46" s="9">
        <v>86.07</v>
      </c>
      <c r="H46" s="9">
        <f t="shared" si="5"/>
        <v>106.88</v>
      </c>
      <c r="I46" s="9">
        <f t="shared" si="6"/>
        <v>56322.55</v>
      </c>
      <c r="J46" s="20">
        <f t="shared" si="0"/>
        <v>1.4309814182568804E-2</v>
      </c>
    </row>
    <row r="47" spans="1:10" ht="25.5" x14ac:dyDescent="0.25">
      <c r="A47" s="2" t="s">
        <v>99</v>
      </c>
      <c r="B47" s="3" t="s">
        <v>100</v>
      </c>
      <c r="C47" s="2" t="s">
        <v>16</v>
      </c>
      <c r="D47" s="2" t="s">
        <v>101</v>
      </c>
      <c r="E47" s="7" t="s">
        <v>277</v>
      </c>
      <c r="F47" s="3">
        <v>136.4</v>
      </c>
      <c r="G47" s="9">
        <v>17.239999999999998</v>
      </c>
      <c r="H47" s="9">
        <f t="shared" si="5"/>
        <v>21.4</v>
      </c>
      <c r="I47" s="9">
        <f t="shared" si="6"/>
        <v>2918.96</v>
      </c>
      <c r="J47" s="20">
        <f t="shared" si="0"/>
        <v>7.4161725998469585E-4</v>
      </c>
    </row>
    <row r="48" spans="1:10" x14ac:dyDescent="0.25">
      <c r="A48" s="1" t="s">
        <v>102</v>
      </c>
      <c r="B48" s="1"/>
      <c r="C48" s="1"/>
      <c r="D48" s="1" t="s">
        <v>0</v>
      </c>
      <c r="E48" s="1"/>
      <c r="F48" s="6"/>
      <c r="G48" s="1"/>
      <c r="H48" s="1"/>
      <c r="I48" s="18">
        <v>1638685.2</v>
      </c>
      <c r="J48" s="19">
        <f t="shared" si="0"/>
        <v>0.41633911667219603</v>
      </c>
    </row>
    <row r="49" spans="1:10" x14ac:dyDescent="0.25">
      <c r="A49" s="120" t="s">
        <v>103</v>
      </c>
      <c r="B49" s="120"/>
      <c r="C49" s="120"/>
      <c r="D49" s="120" t="s">
        <v>104</v>
      </c>
      <c r="E49" s="120"/>
      <c r="F49" s="121"/>
      <c r="G49" s="120"/>
      <c r="H49" s="120"/>
      <c r="I49" s="122">
        <v>683534.26</v>
      </c>
      <c r="J49" s="123">
        <f t="shared" si="0"/>
        <v>0.17366486865420105</v>
      </c>
    </row>
    <row r="50" spans="1:10" ht="51" x14ac:dyDescent="0.25">
      <c r="A50" s="2" t="s">
        <v>105</v>
      </c>
      <c r="B50" s="3" t="s">
        <v>106</v>
      </c>
      <c r="C50" s="2" t="s">
        <v>5</v>
      </c>
      <c r="D50" s="2" t="s">
        <v>107</v>
      </c>
      <c r="E50" s="7" t="s">
        <v>3</v>
      </c>
      <c r="F50" s="3">
        <v>2827.22</v>
      </c>
      <c r="G50" s="9">
        <v>7.76</v>
      </c>
      <c r="H50" s="9">
        <f t="shared" ref="H50:H59" si="7">TRUNC(G50 * (1 + 24.18 / 100), 2)</f>
        <v>9.6300000000000008</v>
      </c>
      <c r="I50" s="9">
        <f t="shared" ref="I50:I59" si="8">TRUNC(F50 * H50, 2)</f>
        <v>27226.12</v>
      </c>
      <c r="J50" s="20">
        <f t="shared" si="0"/>
        <v>6.9173131918267216E-3</v>
      </c>
    </row>
    <row r="51" spans="1:10" ht="51" x14ac:dyDescent="0.25">
      <c r="A51" s="2" t="s">
        <v>108</v>
      </c>
      <c r="B51" s="3" t="s">
        <v>109</v>
      </c>
      <c r="C51" s="2" t="s">
        <v>5</v>
      </c>
      <c r="D51" s="2" t="s">
        <v>110</v>
      </c>
      <c r="E51" s="7" t="s">
        <v>3</v>
      </c>
      <c r="F51" s="3">
        <v>305.92</v>
      </c>
      <c r="G51" s="9">
        <v>6.51</v>
      </c>
      <c r="H51" s="9">
        <f t="shared" si="7"/>
        <v>8.08</v>
      </c>
      <c r="I51" s="9">
        <f t="shared" si="8"/>
        <v>2471.83</v>
      </c>
      <c r="J51" s="20">
        <f t="shared" si="0"/>
        <v>6.2801538621562849E-4</v>
      </c>
    </row>
    <row r="52" spans="1:10" ht="25.5" x14ac:dyDescent="0.25">
      <c r="A52" s="2" t="s">
        <v>303</v>
      </c>
      <c r="B52" s="3" t="s">
        <v>297</v>
      </c>
      <c r="C52" s="2" t="s">
        <v>16</v>
      </c>
      <c r="D52" s="2" t="s">
        <v>298</v>
      </c>
      <c r="E52" s="7" t="s">
        <v>3</v>
      </c>
      <c r="F52" s="3">
        <v>2336.15</v>
      </c>
      <c r="G52" s="9">
        <v>52.08</v>
      </c>
      <c r="H52" s="9">
        <f t="shared" si="7"/>
        <v>64.67</v>
      </c>
      <c r="I52" s="9">
        <f t="shared" si="8"/>
        <v>151078.82</v>
      </c>
      <c r="J52" s="20">
        <f t="shared" si="0"/>
        <v>3.8384445326459106E-2</v>
      </c>
    </row>
    <row r="53" spans="1:10" ht="25.5" x14ac:dyDescent="0.25">
      <c r="A53" s="2" t="s">
        <v>111</v>
      </c>
      <c r="B53" s="3" t="s">
        <v>299</v>
      </c>
      <c r="C53" s="2" t="s">
        <v>16</v>
      </c>
      <c r="D53" s="2" t="s">
        <v>300</v>
      </c>
      <c r="E53" s="7" t="s">
        <v>3</v>
      </c>
      <c r="F53" s="3">
        <v>38.69</v>
      </c>
      <c r="G53" s="9">
        <v>78.12</v>
      </c>
      <c r="H53" s="9">
        <f t="shared" si="7"/>
        <v>97</v>
      </c>
      <c r="I53" s="9">
        <f t="shared" si="8"/>
        <v>3752.93</v>
      </c>
      <c r="J53" s="20">
        <f t="shared" si="0"/>
        <v>9.5350318727024854E-4</v>
      </c>
    </row>
    <row r="54" spans="1:10" ht="51" x14ac:dyDescent="0.25">
      <c r="A54" s="2" t="s">
        <v>114</v>
      </c>
      <c r="B54" s="3" t="s">
        <v>112</v>
      </c>
      <c r="C54" s="2" t="s">
        <v>5</v>
      </c>
      <c r="D54" s="2" t="s">
        <v>113</v>
      </c>
      <c r="E54" s="7" t="s">
        <v>3</v>
      </c>
      <c r="F54" s="3">
        <v>361.06</v>
      </c>
      <c r="G54" s="9">
        <v>9.7200000000000006</v>
      </c>
      <c r="H54" s="9">
        <f t="shared" si="7"/>
        <v>12.07</v>
      </c>
      <c r="I54" s="9">
        <f t="shared" si="8"/>
        <v>4357.99</v>
      </c>
      <c r="J54" s="20">
        <f t="shared" si="0"/>
        <v>1.1072301788447613E-3</v>
      </c>
    </row>
    <row r="55" spans="1:10" ht="25.5" x14ac:dyDescent="0.25">
      <c r="A55" s="2" t="s">
        <v>117</v>
      </c>
      <c r="B55" s="3" t="s">
        <v>301</v>
      </c>
      <c r="C55" s="2" t="s">
        <v>16</v>
      </c>
      <c r="D55" s="2" t="s">
        <v>302</v>
      </c>
      <c r="E55" s="7" t="s">
        <v>3</v>
      </c>
      <c r="F55" s="3">
        <v>188.22</v>
      </c>
      <c r="G55" s="9">
        <v>86.8</v>
      </c>
      <c r="H55" s="9">
        <f t="shared" si="7"/>
        <v>107.78</v>
      </c>
      <c r="I55" s="9">
        <f t="shared" si="8"/>
        <v>20286.349999999999</v>
      </c>
      <c r="J55" s="20">
        <f t="shared" si="0"/>
        <v>5.1541327397739379E-3</v>
      </c>
    </row>
    <row r="56" spans="1:10" ht="51" x14ac:dyDescent="0.25">
      <c r="A56" s="2" t="s">
        <v>118</v>
      </c>
      <c r="B56" s="3" t="s">
        <v>115</v>
      </c>
      <c r="C56" s="2" t="s">
        <v>5</v>
      </c>
      <c r="D56" s="2" t="s">
        <v>116</v>
      </c>
      <c r="E56" s="7" t="s">
        <v>3</v>
      </c>
      <c r="F56" s="3">
        <v>492.51</v>
      </c>
      <c r="G56" s="9">
        <v>8.6199999999999992</v>
      </c>
      <c r="H56" s="9">
        <f t="shared" si="7"/>
        <v>10.7</v>
      </c>
      <c r="I56" s="9">
        <f t="shared" si="8"/>
        <v>5269.85</v>
      </c>
      <c r="J56" s="20">
        <f t="shared" si="0"/>
        <v>1.3389055408537115E-3</v>
      </c>
    </row>
    <row r="57" spans="1:10" ht="25.5" x14ac:dyDescent="0.25">
      <c r="A57" s="2" t="s">
        <v>121</v>
      </c>
      <c r="B57" s="3" t="s">
        <v>119</v>
      </c>
      <c r="C57" s="2" t="s">
        <v>16</v>
      </c>
      <c r="D57" s="2" t="s">
        <v>120</v>
      </c>
      <c r="E57" s="7" t="s">
        <v>3</v>
      </c>
      <c r="F57" s="3">
        <v>1204.1500000000001</v>
      </c>
      <c r="G57" s="9">
        <v>113.93</v>
      </c>
      <c r="H57" s="9">
        <f t="shared" si="7"/>
        <v>141.47</v>
      </c>
      <c r="I57" s="9">
        <f t="shared" si="8"/>
        <v>170351.1</v>
      </c>
      <c r="J57" s="20">
        <f t="shared" si="0"/>
        <v>4.3280934311322843E-2</v>
      </c>
    </row>
    <row r="58" spans="1:10" ht="38.25" x14ac:dyDescent="0.25">
      <c r="A58" s="2" t="s">
        <v>321</v>
      </c>
      <c r="B58" s="3" t="s">
        <v>122</v>
      </c>
      <c r="C58" s="2" t="s">
        <v>5</v>
      </c>
      <c r="D58" s="2" t="s">
        <v>123</v>
      </c>
      <c r="E58" s="7" t="s">
        <v>3</v>
      </c>
      <c r="F58" s="3">
        <v>598.94000000000005</v>
      </c>
      <c r="G58" s="9">
        <v>159.53</v>
      </c>
      <c r="H58" s="9">
        <f t="shared" si="7"/>
        <v>198.1</v>
      </c>
      <c r="I58" s="9">
        <f t="shared" si="8"/>
        <v>118650.01</v>
      </c>
      <c r="J58" s="20">
        <f t="shared" si="0"/>
        <v>3.0145289868088895E-2</v>
      </c>
    </row>
    <row r="59" spans="1:10" ht="25.5" x14ac:dyDescent="0.25">
      <c r="A59" s="2" t="s">
        <v>839</v>
      </c>
      <c r="B59" s="3" t="s">
        <v>840</v>
      </c>
      <c r="C59" s="2" t="s">
        <v>16</v>
      </c>
      <c r="D59" s="2" t="s">
        <v>841</v>
      </c>
      <c r="E59" s="7" t="s">
        <v>3</v>
      </c>
      <c r="F59" s="3">
        <v>397.32</v>
      </c>
      <c r="G59" s="9">
        <v>365.01</v>
      </c>
      <c r="H59" s="9">
        <f t="shared" si="7"/>
        <v>453.26</v>
      </c>
      <c r="I59" s="9">
        <f t="shared" si="8"/>
        <v>180089.26</v>
      </c>
      <c r="J59" s="20">
        <f t="shared" si="0"/>
        <v>4.57550989235452E-2</v>
      </c>
    </row>
    <row r="60" spans="1:10" x14ac:dyDescent="0.25">
      <c r="A60" s="120" t="s">
        <v>124</v>
      </c>
      <c r="B60" s="120"/>
      <c r="C60" s="120"/>
      <c r="D60" s="120" t="s">
        <v>125</v>
      </c>
      <c r="E60" s="120"/>
      <c r="F60" s="121"/>
      <c r="G60" s="120"/>
      <c r="H60" s="120"/>
      <c r="I60" s="122">
        <v>165070.85999999999</v>
      </c>
      <c r="J60" s="123">
        <f t="shared" si="0"/>
        <v>4.1939388993517325E-2</v>
      </c>
    </row>
    <row r="61" spans="1:10" ht="38.25" x14ac:dyDescent="0.25">
      <c r="A61" s="2" t="s">
        <v>126</v>
      </c>
      <c r="B61" s="3" t="s">
        <v>322</v>
      </c>
      <c r="C61" s="2" t="s">
        <v>16</v>
      </c>
      <c r="D61" s="2" t="s">
        <v>307</v>
      </c>
      <c r="E61" s="7" t="s">
        <v>3</v>
      </c>
      <c r="F61" s="3">
        <v>3178.57</v>
      </c>
      <c r="G61" s="9">
        <v>15.5</v>
      </c>
      <c r="H61" s="9">
        <f>TRUNC(G61 * (1 + 24.18 / 100), 2)</f>
        <v>19.239999999999998</v>
      </c>
      <c r="I61" s="9">
        <f>TRUNC(F61 * H61, 2)</f>
        <v>61155.68</v>
      </c>
      <c r="J61" s="20">
        <f t="shared" si="0"/>
        <v>1.5537762707985332E-2</v>
      </c>
    </row>
    <row r="62" spans="1:10" ht="25.5" x14ac:dyDescent="0.25">
      <c r="A62" s="2" t="s">
        <v>127</v>
      </c>
      <c r="B62" s="3" t="s">
        <v>272</v>
      </c>
      <c r="C62" s="2" t="s">
        <v>5</v>
      </c>
      <c r="D62" s="2" t="s">
        <v>273</v>
      </c>
      <c r="E62" s="7" t="s">
        <v>278</v>
      </c>
      <c r="F62" s="3">
        <v>36461.47</v>
      </c>
      <c r="G62" s="9">
        <v>2.2999999999999998</v>
      </c>
      <c r="H62" s="9">
        <f>TRUNC(G62 * (1 + 24.18 / 100), 2)</f>
        <v>2.85</v>
      </c>
      <c r="I62" s="9">
        <f>TRUNC(F62 * H62, 2)</f>
        <v>103915.18</v>
      </c>
      <c r="J62" s="20">
        <f t="shared" si="0"/>
        <v>2.6401626285531991E-2</v>
      </c>
    </row>
    <row r="63" spans="1:10" x14ac:dyDescent="0.25">
      <c r="A63" s="120" t="s">
        <v>128</v>
      </c>
      <c r="B63" s="120"/>
      <c r="C63" s="120"/>
      <c r="D63" s="120" t="s">
        <v>129</v>
      </c>
      <c r="E63" s="120"/>
      <c r="F63" s="121"/>
      <c r="G63" s="120"/>
      <c r="H63" s="120"/>
      <c r="I63" s="122">
        <v>305780.62</v>
      </c>
      <c r="J63" s="123">
        <f t="shared" si="0"/>
        <v>7.7689377573115601E-2</v>
      </c>
    </row>
    <row r="64" spans="1:10" ht="25.5" x14ac:dyDescent="0.25">
      <c r="A64" s="2" t="s">
        <v>130</v>
      </c>
      <c r="B64" s="3" t="s">
        <v>131</v>
      </c>
      <c r="C64" s="2" t="s">
        <v>5</v>
      </c>
      <c r="D64" s="2" t="s">
        <v>132</v>
      </c>
      <c r="E64" s="7" t="s">
        <v>3</v>
      </c>
      <c r="F64" s="3">
        <v>628.32000000000005</v>
      </c>
      <c r="G64" s="9">
        <v>190.56</v>
      </c>
      <c r="H64" s="9">
        <f>TRUNC(G64 * (1 + 24.18 / 100), 2)</f>
        <v>236.63</v>
      </c>
      <c r="I64" s="9">
        <f>TRUNC(F64 * H64, 2)</f>
        <v>148679.35999999999</v>
      </c>
      <c r="J64" s="20">
        <f t="shared" si="0"/>
        <v>3.777481691406466E-2</v>
      </c>
    </row>
    <row r="65" spans="1:10" ht="25.5" x14ac:dyDescent="0.25">
      <c r="A65" s="2" t="s">
        <v>133</v>
      </c>
      <c r="B65" s="3" t="s">
        <v>134</v>
      </c>
      <c r="C65" s="2" t="s">
        <v>5</v>
      </c>
      <c r="D65" s="2" t="s">
        <v>135</v>
      </c>
      <c r="E65" s="7" t="s">
        <v>3</v>
      </c>
      <c r="F65" s="3">
        <v>600.15</v>
      </c>
      <c r="G65" s="9">
        <v>210.8</v>
      </c>
      <c r="H65" s="9">
        <f>TRUNC(G65 * (1 + 24.18 / 100), 2)</f>
        <v>261.77</v>
      </c>
      <c r="I65" s="9">
        <f>TRUNC(F65 * H65, 2)</f>
        <v>157101.26</v>
      </c>
      <c r="J65" s="20">
        <f t="shared" si="0"/>
        <v>3.9914560659050934E-2</v>
      </c>
    </row>
    <row r="66" spans="1:10" x14ac:dyDescent="0.25">
      <c r="A66" s="120" t="s">
        <v>136</v>
      </c>
      <c r="B66" s="120"/>
      <c r="C66" s="120"/>
      <c r="D66" s="120" t="s">
        <v>137</v>
      </c>
      <c r="E66" s="120"/>
      <c r="F66" s="121"/>
      <c r="G66" s="120"/>
      <c r="H66" s="120"/>
      <c r="I66" s="122">
        <v>484299.46</v>
      </c>
      <c r="J66" s="123">
        <f t="shared" si="0"/>
        <v>0.12304548145136207</v>
      </c>
    </row>
    <row r="67" spans="1:10" x14ac:dyDescent="0.25">
      <c r="A67" s="2" t="s">
        <v>138</v>
      </c>
      <c r="B67" s="3" t="s">
        <v>139</v>
      </c>
      <c r="C67" s="2" t="s">
        <v>5</v>
      </c>
      <c r="D67" s="2" t="s">
        <v>140</v>
      </c>
      <c r="E67" s="7" t="s">
        <v>3</v>
      </c>
      <c r="F67" s="3">
        <v>1711.11</v>
      </c>
      <c r="G67" s="9">
        <v>27.21</v>
      </c>
      <c r="H67" s="9">
        <f t="shared" ref="H67:H72" si="9">TRUNC(G67 * (1 + 24.18 / 100), 2)</f>
        <v>33.78</v>
      </c>
      <c r="I67" s="9">
        <f t="shared" ref="I67:I72" si="10">TRUNC(F67 * H67, 2)</f>
        <v>57801.29</v>
      </c>
      <c r="J67" s="20">
        <f t="shared" si="0"/>
        <v>1.4685516181578645E-2</v>
      </c>
    </row>
    <row r="68" spans="1:10" ht="51" x14ac:dyDescent="0.25">
      <c r="A68" s="2" t="s">
        <v>141</v>
      </c>
      <c r="B68" s="3" t="s">
        <v>142</v>
      </c>
      <c r="C68" s="2" t="s">
        <v>5</v>
      </c>
      <c r="D68" s="2" t="s">
        <v>143</v>
      </c>
      <c r="E68" s="7" t="s">
        <v>3</v>
      </c>
      <c r="F68" s="3">
        <v>2428.84</v>
      </c>
      <c r="G68" s="9">
        <v>21.67</v>
      </c>
      <c r="H68" s="9">
        <f t="shared" si="9"/>
        <v>26.9</v>
      </c>
      <c r="I68" s="9">
        <f t="shared" si="10"/>
        <v>65335.79</v>
      </c>
      <c r="J68" s="20">
        <f t="shared" si="0"/>
        <v>1.6599799092394379E-2</v>
      </c>
    </row>
    <row r="69" spans="1:10" ht="51" x14ac:dyDescent="0.25">
      <c r="A69" s="2" t="s">
        <v>144</v>
      </c>
      <c r="B69" s="3" t="s">
        <v>145</v>
      </c>
      <c r="C69" s="2" t="s">
        <v>5</v>
      </c>
      <c r="D69" s="2" t="s">
        <v>146</v>
      </c>
      <c r="E69" s="7" t="s">
        <v>3</v>
      </c>
      <c r="F69" s="3">
        <v>252.38</v>
      </c>
      <c r="G69" s="9">
        <v>13.85</v>
      </c>
      <c r="H69" s="9">
        <f t="shared" si="9"/>
        <v>17.190000000000001</v>
      </c>
      <c r="I69" s="9">
        <f t="shared" si="10"/>
        <v>4338.41</v>
      </c>
      <c r="J69" s="20">
        <f t="shared" si="0"/>
        <v>1.1022555077459795E-3</v>
      </c>
    </row>
    <row r="70" spans="1:10" ht="38.25" x14ac:dyDescent="0.25">
      <c r="A70" s="2" t="s">
        <v>147</v>
      </c>
      <c r="B70" s="3" t="s">
        <v>148</v>
      </c>
      <c r="C70" s="2" t="s">
        <v>5</v>
      </c>
      <c r="D70" s="2" t="s">
        <v>149</v>
      </c>
      <c r="E70" s="7" t="s">
        <v>3</v>
      </c>
      <c r="F70" s="3">
        <v>1856.55</v>
      </c>
      <c r="G70" s="9">
        <v>93.27</v>
      </c>
      <c r="H70" s="9">
        <f t="shared" si="9"/>
        <v>115.82</v>
      </c>
      <c r="I70" s="9">
        <f t="shared" si="10"/>
        <v>215025.62</v>
      </c>
      <c r="J70" s="20">
        <f t="shared" si="0"/>
        <v>5.4631345112954754E-2</v>
      </c>
    </row>
    <row r="71" spans="1:10" ht="38.25" x14ac:dyDescent="0.25">
      <c r="A71" s="2" t="s">
        <v>150</v>
      </c>
      <c r="B71" s="3" t="s">
        <v>151</v>
      </c>
      <c r="C71" s="2" t="s">
        <v>5</v>
      </c>
      <c r="D71" s="2" t="s">
        <v>152</v>
      </c>
      <c r="E71" s="7" t="s">
        <v>3</v>
      </c>
      <c r="F71" s="3">
        <v>103.86</v>
      </c>
      <c r="G71" s="9">
        <v>81.98</v>
      </c>
      <c r="H71" s="9">
        <f t="shared" si="9"/>
        <v>101.8</v>
      </c>
      <c r="I71" s="9">
        <f t="shared" si="10"/>
        <v>10572.94</v>
      </c>
      <c r="J71" s="20">
        <f t="shared" si="0"/>
        <v>2.6862563354011671E-3</v>
      </c>
    </row>
    <row r="72" spans="1:10" ht="25.5" x14ac:dyDescent="0.25">
      <c r="A72" s="2" t="s">
        <v>153</v>
      </c>
      <c r="B72" s="3" t="s">
        <v>154</v>
      </c>
      <c r="C72" s="2" t="s">
        <v>5</v>
      </c>
      <c r="D72" s="2" t="s">
        <v>155</v>
      </c>
      <c r="E72" s="7" t="s">
        <v>3</v>
      </c>
      <c r="F72" s="3">
        <v>1108.51</v>
      </c>
      <c r="G72" s="9">
        <v>95.33</v>
      </c>
      <c r="H72" s="9">
        <f t="shared" si="9"/>
        <v>118.38</v>
      </c>
      <c r="I72" s="9">
        <f t="shared" si="10"/>
        <v>131225.41</v>
      </c>
      <c r="J72" s="20">
        <f t="shared" si="0"/>
        <v>3.334030922128714E-2</v>
      </c>
    </row>
    <row r="73" spans="1:10" x14ac:dyDescent="0.25">
      <c r="A73" s="1" t="s">
        <v>156</v>
      </c>
      <c r="B73" s="1"/>
      <c r="C73" s="1"/>
      <c r="D73" s="1" t="s">
        <v>157</v>
      </c>
      <c r="E73" s="1"/>
      <c r="F73" s="6"/>
      <c r="G73" s="1"/>
      <c r="H73" s="1"/>
      <c r="I73" s="18">
        <v>47824.26</v>
      </c>
      <c r="J73" s="19">
        <f t="shared" si="0"/>
        <v>1.2150662106365175E-2</v>
      </c>
    </row>
    <row r="74" spans="1:10" ht="25.5" x14ac:dyDescent="0.25">
      <c r="A74" s="2" t="s">
        <v>158</v>
      </c>
      <c r="B74" s="3" t="s">
        <v>159</v>
      </c>
      <c r="C74" s="2" t="s">
        <v>16</v>
      </c>
      <c r="D74" s="2" t="s">
        <v>564</v>
      </c>
      <c r="E74" s="7" t="s">
        <v>2</v>
      </c>
      <c r="F74" s="3">
        <v>1331.04</v>
      </c>
      <c r="G74" s="9">
        <v>28.94</v>
      </c>
      <c r="H74" s="9">
        <f>TRUNC(G74 * (1 + 24.18 / 100), 2)</f>
        <v>35.93</v>
      </c>
      <c r="I74" s="9">
        <f>TRUNC(F74 * H74, 2)</f>
        <v>47824.26</v>
      </c>
      <c r="J74" s="20">
        <f t="shared" si="0"/>
        <v>1.2150662106365175E-2</v>
      </c>
    </row>
    <row r="75" spans="1:10" x14ac:dyDescent="0.25">
      <c r="A75" s="1" t="s">
        <v>160</v>
      </c>
      <c r="B75" s="1"/>
      <c r="C75" s="1"/>
      <c r="D75" s="1" t="s">
        <v>161</v>
      </c>
      <c r="E75" s="1"/>
      <c r="F75" s="6"/>
      <c r="G75" s="1"/>
      <c r="H75" s="1"/>
      <c r="I75" s="18">
        <v>42946.78</v>
      </c>
      <c r="J75" s="19">
        <f t="shared" ref="J75:J130" si="11">I75 / 3935938.6</f>
        <v>1.09114456206202E-2</v>
      </c>
    </row>
    <row r="76" spans="1:10" ht="25.5" x14ac:dyDescent="0.25">
      <c r="A76" s="2" t="s">
        <v>162</v>
      </c>
      <c r="B76" s="3" t="s">
        <v>163</v>
      </c>
      <c r="C76" s="2" t="s">
        <v>16</v>
      </c>
      <c r="D76" s="2" t="s">
        <v>164</v>
      </c>
      <c r="E76" s="7" t="s">
        <v>277</v>
      </c>
      <c r="F76" s="3">
        <v>613</v>
      </c>
      <c r="G76" s="9">
        <v>56.42</v>
      </c>
      <c r="H76" s="9">
        <f>TRUNC(G76 * (1 + 24.18 / 100), 2)</f>
        <v>70.06</v>
      </c>
      <c r="I76" s="9">
        <f>TRUNC(F76 * H76, 2)</f>
        <v>42946.78</v>
      </c>
      <c r="J76" s="20">
        <f t="shared" si="11"/>
        <v>1.09114456206202E-2</v>
      </c>
    </row>
    <row r="77" spans="1:10" x14ac:dyDescent="0.25">
      <c r="A77" s="1" t="s">
        <v>165</v>
      </c>
      <c r="B77" s="1"/>
      <c r="C77" s="1"/>
      <c r="D77" s="1" t="s">
        <v>166</v>
      </c>
      <c r="E77" s="1"/>
      <c r="F77" s="6"/>
      <c r="G77" s="1"/>
      <c r="H77" s="1"/>
      <c r="I77" s="18">
        <v>401913.4</v>
      </c>
      <c r="J77" s="19">
        <f t="shared" si="11"/>
        <v>0.10211373724173442</v>
      </c>
    </row>
    <row r="78" spans="1:10" x14ac:dyDescent="0.25">
      <c r="A78" s="120" t="s">
        <v>167</v>
      </c>
      <c r="B78" s="120"/>
      <c r="C78" s="120"/>
      <c r="D78" s="120" t="s">
        <v>168</v>
      </c>
      <c r="E78" s="120"/>
      <c r="F78" s="121"/>
      <c r="G78" s="120"/>
      <c r="H78" s="120"/>
      <c r="I78" s="122">
        <v>26821.5</v>
      </c>
      <c r="J78" s="123">
        <f t="shared" si="11"/>
        <v>6.8145117914186976E-3</v>
      </c>
    </row>
    <row r="79" spans="1:10" ht="38.25" x14ac:dyDescent="0.25">
      <c r="A79" s="2" t="s">
        <v>169</v>
      </c>
      <c r="B79" s="3" t="s">
        <v>170</v>
      </c>
      <c r="C79" s="2" t="s">
        <v>5</v>
      </c>
      <c r="D79" s="2" t="s">
        <v>171</v>
      </c>
      <c r="E79" s="7" t="s">
        <v>277</v>
      </c>
      <c r="F79" s="3">
        <v>1206</v>
      </c>
      <c r="G79" s="9">
        <v>2.68</v>
      </c>
      <c r="H79" s="9">
        <f>TRUNC(G79 * (1 + 24.18 / 100), 2)</f>
        <v>3.32</v>
      </c>
      <c r="I79" s="9">
        <f>TRUNC(F79 * H79, 2)</f>
        <v>4003.92</v>
      </c>
      <c r="J79" s="20">
        <f t="shared" si="11"/>
        <v>1.0172719665901293E-3</v>
      </c>
    </row>
    <row r="80" spans="1:10" ht="38.25" x14ac:dyDescent="0.25">
      <c r="A80" s="2" t="s">
        <v>172</v>
      </c>
      <c r="B80" s="3" t="s">
        <v>173</v>
      </c>
      <c r="C80" s="2" t="s">
        <v>5</v>
      </c>
      <c r="D80" s="2" t="s">
        <v>174</v>
      </c>
      <c r="E80" s="7" t="s">
        <v>277</v>
      </c>
      <c r="F80" s="3">
        <v>5136</v>
      </c>
      <c r="G80" s="9">
        <v>3.54</v>
      </c>
      <c r="H80" s="9">
        <f>TRUNC(G80 * (1 + 24.18 / 100), 2)</f>
        <v>4.3899999999999997</v>
      </c>
      <c r="I80" s="9">
        <f>TRUNC(F80 * H80, 2)</f>
        <v>22547.040000000001</v>
      </c>
      <c r="J80" s="20">
        <f t="shared" si="11"/>
        <v>5.7285039964800263E-3</v>
      </c>
    </row>
    <row r="81" spans="1:10" ht="38.25" x14ac:dyDescent="0.25">
      <c r="A81" s="2" t="s">
        <v>175</v>
      </c>
      <c r="B81" s="3" t="s">
        <v>176</v>
      </c>
      <c r="C81" s="2" t="s">
        <v>5</v>
      </c>
      <c r="D81" s="2" t="s">
        <v>177</v>
      </c>
      <c r="E81" s="7" t="s">
        <v>277</v>
      </c>
      <c r="F81" s="3">
        <v>54</v>
      </c>
      <c r="G81" s="9">
        <v>4.04</v>
      </c>
      <c r="H81" s="9">
        <f>TRUNC(G81 * (1 + 24.18 / 100), 2)</f>
        <v>5.01</v>
      </c>
      <c r="I81" s="9">
        <f>TRUNC(F81 * H81, 2)</f>
        <v>270.54000000000002</v>
      </c>
      <c r="J81" s="20">
        <f t="shared" si="11"/>
        <v>6.8735828348541817E-5</v>
      </c>
    </row>
    <row r="82" spans="1:10" x14ac:dyDescent="0.25">
      <c r="A82" s="120" t="s">
        <v>178</v>
      </c>
      <c r="B82" s="120"/>
      <c r="C82" s="120"/>
      <c r="D82" s="120" t="s">
        <v>179</v>
      </c>
      <c r="E82" s="120"/>
      <c r="F82" s="121"/>
      <c r="G82" s="120"/>
      <c r="H82" s="120"/>
      <c r="I82" s="122">
        <v>19702.64</v>
      </c>
      <c r="J82" s="123">
        <f t="shared" si="11"/>
        <v>5.005830121435329E-3</v>
      </c>
    </row>
    <row r="83" spans="1:10" ht="25.5" x14ac:dyDescent="0.25">
      <c r="A83" s="2" t="s">
        <v>180</v>
      </c>
      <c r="B83" s="3" t="s">
        <v>181</v>
      </c>
      <c r="C83" s="2" t="s">
        <v>5</v>
      </c>
      <c r="D83" s="2" t="s">
        <v>182</v>
      </c>
      <c r="E83" s="7" t="s">
        <v>276</v>
      </c>
      <c r="F83" s="3">
        <v>339</v>
      </c>
      <c r="G83" s="9">
        <v>19.16</v>
      </c>
      <c r="H83" s="9">
        <f>TRUNC(G83 * (1 + 24.18 / 100), 2)</f>
        <v>23.79</v>
      </c>
      <c r="I83" s="9">
        <f>TRUNC(F83 * H83, 2)</f>
        <v>8064.81</v>
      </c>
      <c r="J83" s="20">
        <f t="shared" si="11"/>
        <v>2.0490182443394823E-3</v>
      </c>
    </row>
    <row r="84" spans="1:10" ht="25.5" x14ac:dyDescent="0.25">
      <c r="A84" s="2" t="s">
        <v>183</v>
      </c>
      <c r="B84" s="3" t="s">
        <v>184</v>
      </c>
      <c r="C84" s="2" t="s">
        <v>5</v>
      </c>
      <c r="D84" s="2" t="s">
        <v>185</v>
      </c>
      <c r="E84" s="7" t="s">
        <v>276</v>
      </c>
      <c r="F84" s="3">
        <v>389</v>
      </c>
      <c r="G84" s="9">
        <v>23.59</v>
      </c>
      <c r="H84" s="9">
        <f>TRUNC(G84 * (1 + 24.18 / 100), 2)</f>
        <v>29.29</v>
      </c>
      <c r="I84" s="9">
        <f>TRUNC(F84 * H84, 2)</f>
        <v>11393.81</v>
      </c>
      <c r="J84" s="20">
        <f t="shared" si="11"/>
        <v>2.8948139587340106E-3</v>
      </c>
    </row>
    <row r="85" spans="1:10" ht="25.5" x14ac:dyDescent="0.25">
      <c r="A85" s="2" t="s">
        <v>186</v>
      </c>
      <c r="B85" s="3" t="s">
        <v>187</v>
      </c>
      <c r="C85" s="2" t="s">
        <v>5</v>
      </c>
      <c r="D85" s="2" t="s">
        <v>188</v>
      </c>
      <c r="E85" s="7" t="s">
        <v>276</v>
      </c>
      <c r="F85" s="3">
        <v>7</v>
      </c>
      <c r="G85" s="9">
        <v>28.08</v>
      </c>
      <c r="H85" s="9">
        <f>TRUNC(G85 * (1 + 24.18 / 100), 2)</f>
        <v>34.86</v>
      </c>
      <c r="I85" s="9">
        <f>TRUNC(F85 * H85, 2)</f>
        <v>244.02</v>
      </c>
      <c r="J85" s="20">
        <f t="shared" si="11"/>
        <v>6.199791836183624E-5</v>
      </c>
    </row>
    <row r="86" spans="1:10" x14ac:dyDescent="0.25">
      <c r="A86" s="120" t="s">
        <v>189</v>
      </c>
      <c r="B86" s="120"/>
      <c r="C86" s="120"/>
      <c r="D86" s="120" t="s">
        <v>190</v>
      </c>
      <c r="E86" s="120"/>
      <c r="F86" s="121"/>
      <c r="G86" s="120"/>
      <c r="H86" s="120"/>
      <c r="I86" s="122">
        <v>17352.400000000001</v>
      </c>
      <c r="J86" s="123">
        <f t="shared" si="11"/>
        <v>4.4087069854189297E-3</v>
      </c>
    </row>
    <row r="87" spans="1:10" x14ac:dyDescent="0.25">
      <c r="A87" s="2" t="s">
        <v>191</v>
      </c>
      <c r="B87" s="3" t="s">
        <v>192</v>
      </c>
      <c r="C87" s="2" t="s">
        <v>16</v>
      </c>
      <c r="D87" s="2" t="s">
        <v>193</v>
      </c>
      <c r="E87" s="7" t="s">
        <v>277</v>
      </c>
      <c r="F87" s="3">
        <v>52</v>
      </c>
      <c r="G87" s="9">
        <v>268.73</v>
      </c>
      <c r="H87" s="9">
        <f>TRUNC(G87 * (1 + 24.18 / 100), 2)</f>
        <v>333.7</v>
      </c>
      <c r="I87" s="9">
        <f>TRUNC(F87 * H87, 2)</f>
        <v>17352.400000000001</v>
      </c>
      <c r="J87" s="20">
        <f t="shared" si="11"/>
        <v>4.4087069854189297E-3</v>
      </c>
    </row>
    <row r="88" spans="1:10" x14ac:dyDescent="0.25">
      <c r="A88" s="120" t="s">
        <v>194</v>
      </c>
      <c r="B88" s="120"/>
      <c r="C88" s="120"/>
      <c r="D88" s="120" t="s">
        <v>195</v>
      </c>
      <c r="E88" s="120"/>
      <c r="F88" s="121"/>
      <c r="G88" s="120"/>
      <c r="H88" s="120"/>
      <c r="I88" s="122">
        <v>338036.86</v>
      </c>
      <c r="J88" s="123">
        <f t="shared" si="11"/>
        <v>8.5884688343461454E-2</v>
      </c>
    </row>
    <row r="89" spans="1:10" ht="38.25" x14ac:dyDescent="0.25">
      <c r="A89" s="2" t="s">
        <v>196</v>
      </c>
      <c r="B89" s="3" t="s">
        <v>197</v>
      </c>
      <c r="C89" s="2" t="s">
        <v>16</v>
      </c>
      <c r="D89" s="2" t="s">
        <v>198</v>
      </c>
      <c r="E89" s="7" t="s">
        <v>276</v>
      </c>
      <c r="F89" s="3">
        <v>71</v>
      </c>
      <c r="G89" s="9">
        <v>932.53</v>
      </c>
      <c r="H89" s="9">
        <f>TRUNC(G89 * (1 + 24.18 / 100), 2)</f>
        <v>1158.01</v>
      </c>
      <c r="I89" s="9">
        <f>TRUNC(F89 * H89, 2)</f>
        <v>82218.710000000006</v>
      </c>
      <c r="J89" s="20">
        <f t="shared" si="11"/>
        <v>2.0889225761804315E-2</v>
      </c>
    </row>
    <row r="90" spans="1:10" ht="38.25" x14ac:dyDescent="0.25">
      <c r="A90" s="2" t="s">
        <v>199</v>
      </c>
      <c r="B90" s="3" t="s">
        <v>200</v>
      </c>
      <c r="C90" s="2" t="s">
        <v>16</v>
      </c>
      <c r="D90" s="2" t="s">
        <v>201</v>
      </c>
      <c r="E90" s="7" t="s">
        <v>276</v>
      </c>
      <c r="F90" s="3">
        <v>85</v>
      </c>
      <c r="G90" s="9">
        <v>1372.06</v>
      </c>
      <c r="H90" s="9">
        <f>TRUNC(G90 * (1 + 24.18 / 100), 2)</f>
        <v>1703.82</v>
      </c>
      <c r="I90" s="9">
        <f>TRUNC(F90 * H90, 2)</f>
        <v>144824.70000000001</v>
      </c>
      <c r="J90" s="20">
        <f t="shared" si="11"/>
        <v>3.6795467287015098E-2</v>
      </c>
    </row>
    <row r="91" spans="1:10" ht="38.25" x14ac:dyDescent="0.25">
      <c r="A91" s="2" t="s">
        <v>202</v>
      </c>
      <c r="B91" s="3" t="s">
        <v>203</v>
      </c>
      <c r="C91" s="2" t="s">
        <v>16</v>
      </c>
      <c r="D91" s="2" t="s">
        <v>204</v>
      </c>
      <c r="E91" s="7" t="s">
        <v>276</v>
      </c>
      <c r="F91" s="3">
        <v>36</v>
      </c>
      <c r="G91" s="9">
        <v>2149.02</v>
      </c>
      <c r="H91" s="9">
        <f>TRUNC(G91 * (1 + 24.18 / 100), 2)</f>
        <v>2668.65</v>
      </c>
      <c r="I91" s="9">
        <f>TRUNC(F91 * H91, 2)</f>
        <v>96071.4</v>
      </c>
      <c r="J91" s="20">
        <f t="shared" si="11"/>
        <v>2.4408764913151845E-2</v>
      </c>
    </row>
    <row r="92" spans="1:10" ht="38.25" x14ac:dyDescent="0.25">
      <c r="A92" s="2" t="s">
        <v>205</v>
      </c>
      <c r="B92" s="3" t="s">
        <v>206</v>
      </c>
      <c r="C92" s="2" t="s">
        <v>16</v>
      </c>
      <c r="D92" s="2" t="s">
        <v>207</v>
      </c>
      <c r="E92" s="7" t="s">
        <v>276</v>
      </c>
      <c r="F92" s="3">
        <v>5</v>
      </c>
      <c r="G92" s="9">
        <v>2403.3000000000002</v>
      </c>
      <c r="H92" s="9">
        <f>TRUNC(G92 * (1 + 24.18 / 100), 2)</f>
        <v>2984.41</v>
      </c>
      <c r="I92" s="9">
        <f>TRUNC(F92 * H92, 2)</f>
        <v>14922.05</v>
      </c>
      <c r="J92" s="20">
        <f t="shared" si="11"/>
        <v>3.7912303814901988E-3</v>
      </c>
    </row>
    <row r="93" spans="1:10" x14ac:dyDescent="0.25">
      <c r="A93" s="1" t="s">
        <v>208</v>
      </c>
      <c r="B93" s="1"/>
      <c r="C93" s="1"/>
      <c r="D93" s="1" t="s">
        <v>209</v>
      </c>
      <c r="E93" s="1"/>
      <c r="F93" s="6"/>
      <c r="G93" s="1"/>
      <c r="H93" s="1"/>
      <c r="I93" s="18">
        <v>40795.550000000003</v>
      </c>
      <c r="J93" s="19">
        <f t="shared" si="11"/>
        <v>1.0364884757094534E-2</v>
      </c>
    </row>
    <row r="94" spans="1:10" ht="51" x14ac:dyDescent="0.25">
      <c r="A94" s="2" t="s">
        <v>210</v>
      </c>
      <c r="B94" s="3" t="s">
        <v>211</v>
      </c>
      <c r="C94" s="2" t="s">
        <v>16</v>
      </c>
      <c r="D94" s="2" t="s">
        <v>323</v>
      </c>
      <c r="E94" s="7" t="s">
        <v>276</v>
      </c>
      <c r="F94" s="3">
        <v>76</v>
      </c>
      <c r="G94" s="9">
        <v>385.72</v>
      </c>
      <c r="H94" s="9">
        <f>TRUNC(G94 * (1 + 24.18 / 100), 2)</f>
        <v>478.98</v>
      </c>
      <c r="I94" s="9">
        <f>TRUNC(F94 * H94, 2)</f>
        <v>36402.480000000003</v>
      </c>
      <c r="J94" s="20">
        <f t="shared" si="11"/>
        <v>9.2487418375886248E-3</v>
      </c>
    </row>
    <row r="95" spans="1:10" ht="51" x14ac:dyDescent="0.25">
      <c r="A95" s="2" t="s">
        <v>324</v>
      </c>
      <c r="B95" s="3" t="s">
        <v>325</v>
      </c>
      <c r="C95" s="2" t="s">
        <v>16</v>
      </c>
      <c r="D95" s="2" t="s">
        <v>326</v>
      </c>
      <c r="E95" s="7" t="s">
        <v>276</v>
      </c>
      <c r="F95" s="3">
        <v>6</v>
      </c>
      <c r="G95" s="9">
        <v>408.4</v>
      </c>
      <c r="H95" s="9">
        <f>TRUNC(G95 * (1 + 24.18 / 100), 2)</f>
        <v>507.15</v>
      </c>
      <c r="I95" s="9">
        <f>TRUNC(F95 * H95, 2)</f>
        <v>3042.9</v>
      </c>
      <c r="J95" s="20">
        <f t="shared" si="11"/>
        <v>7.7310657234337958E-4</v>
      </c>
    </row>
    <row r="96" spans="1:10" ht="51" x14ac:dyDescent="0.25">
      <c r="A96" s="2" t="s">
        <v>327</v>
      </c>
      <c r="B96" s="3" t="s">
        <v>328</v>
      </c>
      <c r="C96" s="2" t="s">
        <v>16</v>
      </c>
      <c r="D96" s="2" t="s">
        <v>308</v>
      </c>
      <c r="E96" s="7" t="s">
        <v>276</v>
      </c>
      <c r="F96" s="3">
        <v>1</v>
      </c>
      <c r="G96" s="9">
        <v>1087.27</v>
      </c>
      <c r="H96" s="9">
        <f>TRUNC(G96 * (1 + 24.18 / 100), 2)</f>
        <v>1350.17</v>
      </c>
      <c r="I96" s="9">
        <f>TRUNC(F96 * H96, 2)</f>
        <v>1350.17</v>
      </c>
      <c r="J96" s="20">
        <f t="shared" si="11"/>
        <v>3.4303634716252942E-4</v>
      </c>
    </row>
    <row r="97" spans="1:10" x14ac:dyDescent="0.25">
      <c r="A97" s="1" t="s">
        <v>212</v>
      </c>
      <c r="B97" s="1"/>
      <c r="C97" s="1"/>
      <c r="D97" s="1" t="s">
        <v>213</v>
      </c>
      <c r="E97" s="1"/>
      <c r="F97" s="6"/>
      <c r="G97" s="1"/>
      <c r="H97" s="1"/>
      <c r="I97" s="18">
        <v>706966.27</v>
      </c>
      <c r="J97" s="19">
        <f t="shared" si="11"/>
        <v>0.17961821609717185</v>
      </c>
    </row>
    <row r="98" spans="1:10" ht="25.5" x14ac:dyDescent="0.25">
      <c r="A98" s="4" t="s">
        <v>214</v>
      </c>
      <c r="B98" s="5" t="s">
        <v>215</v>
      </c>
      <c r="C98" s="4" t="s">
        <v>5</v>
      </c>
      <c r="D98" s="4" t="s">
        <v>216</v>
      </c>
      <c r="E98" s="8" t="s">
        <v>277</v>
      </c>
      <c r="F98" s="5">
        <v>1206</v>
      </c>
      <c r="G98" s="21">
        <v>42.28</v>
      </c>
      <c r="H98" s="21" t="str">
        <f t="shared" ref="H98:H109" si="12">TRUNC(G98 * (1 + 15.28 / 100), 2) &amp;CHAR(10)&amp; "(15.28%)"</f>
        <v>48,74
(15.28%)</v>
      </c>
      <c r="I98" s="21">
        <f t="shared" ref="I98:I109" si="13">TRUNC(F98 * TRUNC(G98 * (1 + 15.28 / 100), 2), 2)</f>
        <v>58780.44</v>
      </c>
      <c r="J98" s="22">
        <f t="shared" si="11"/>
        <v>1.4934287846868344E-2</v>
      </c>
    </row>
    <row r="99" spans="1:10" ht="25.5" x14ac:dyDescent="0.25">
      <c r="A99" s="4" t="s">
        <v>329</v>
      </c>
      <c r="B99" s="5" t="s">
        <v>217</v>
      </c>
      <c r="C99" s="4" t="s">
        <v>5</v>
      </c>
      <c r="D99" s="4" t="s">
        <v>218</v>
      </c>
      <c r="E99" s="8" t="s">
        <v>277</v>
      </c>
      <c r="F99" s="5">
        <v>5136</v>
      </c>
      <c r="G99" s="21">
        <v>70.69</v>
      </c>
      <c r="H99" s="21" t="str">
        <f t="shared" si="12"/>
        <v>81,49
(15.28%)</v>
      </c>
      <c r="I99" s="21">
        <f t="shared" si="13"/>
        <v>418532.64</v>
      </c>
      <c r="J99" s="22">
        <f t="shared" si="11"/>
        <v>0.10633617099616341</v>
      </c>
    </row>
    <row r="100" spans="1:10" ht="25.5" x14ac:dyDescent="0.25">
      <c r="A100" s="4" t="s">
        <v>330</v>
      </c>
      <c r="B100" s="5" t="s">
        <v>219</v>
      </c>
      <c r="C100" s="4" t="s">
        <v>5</v>
      </c>
      <c r="D100" s="4" t="s">
        <v>220</v>
      </c>
      <c r="E100" s="8" t="s">
        <v>277</v>
      </c>
      <c r="F100" s="5">
        <v>54</v>
      </c>
      <c r="G100" s="21">
        <v>115.68</v>
      </c>
      <c r="H100" s="21" t="str">
        <f t="shared" si="12"/>
        <v>133,35
(15.28%)</v>
      </c>
      <c r="I100" s="21">
        <f t="shared" si="13"/>
        <v>7200.9</v>
      </c>
      <c r="J100" s="22">
        <f t="shared" si="11"/>
        <v>1.8295254910734632E-3</v>
      </c>
    </row>
    <row r="101" spans="1:10" ht="25.5" x14ac:dyDescent="0.25">
      <c r="A101" s="4" t="s">
        <v>331</v>
      </c>
      <c r="B101" s="5" t="s">
        <v>221</v>
      </c>
      <c r="C101" s="4" t="s">
        <v>5</v>
      </c>
      <c r="D101" s="4" t="s">
        <v>222</v>
      </c>
      <c r="E101" s="8" t="s">
        <v>276</v>
      </c>
      <c r="F101" s="5">
        <v>856</v>
      </c>
      <c r="G101" s="21">
        <v>11.6</v>
      </c>
      <c r="H101" s="21" t="str">
        <f t="shared" si="12"/>
        <v>13,37
(15.28%)</v>
      </c>
      <c r="I101" s="21">
        <f t="shared" si="13"/>
        <v>11444.72</v>
      </c>
      <c r="J101" s="22">
        <f t="shared" si="11"/>
        <v>2.9077486117288515E-3</v>
      </c>
    </row>
    <row r="102" spans="1:10" ht="25.5" x14ac:dyDescent="0.25">
      <c r="A102" s="4" t="s">
        <v>332</v>
      </c>
      <c r="B102" s="5" t="s">
        <v>223</v>
      </c>
      <c r="C102" s="4" t="s">
        <v>5</v>
      </c>
      <c r="D102" s="4" t="s">
        <v>224</v>
      </c>
      <c r="E102" s="8" t="s">
        <v>276</v>
      </c>
      <c r="F102" s="5">
        <v>12</v>
      </c>
      <c r="G102" s="21">
        <v>17.600000000000001</v>
      </c>
      <c r="H102" s="21" t="str">
        <f t="shared" si="12"/>
        <v>20,28
(15.28%)</v>
      </c>
      <c r="I102" s="21">
        <f t="shared" si="13"/>
        <v>243.36</v>
      </c>
      <c r="J102" s="22">
        <f t="shared" si="11"/>
        <v>6.1830232819180665E-5</v>
      </c>
    </row>
    <row r="103" spans="1:10" ht="25.5" x14ac:dyDescent="0.25">
      <c r="A103" s="2" t="s">
        <v>333</v>
      </c>
      <c r="B103" s="3" t="s">
        <v>225</v>
      </c>
      <c r="C103" s="2" t="s">
        <v>16</v>
      </c>
      <c r="D103" s="2" t="s">
        <v>226</v>
      </c>
      <c r="E103" s="7" t="s">
        <v>276</v>
      </c>
      <c r="F103" s="3">
        <v>13</v>
      </c>
      <c r="G103" s="9">
        <v>356.47</v>
      </c>
      <c r="H103" s="9" t="str">
        <f t="shared" si="12"/>
        <v>410,93
(15.28%)</v>
      </c>
      <c r="I103" s="9">
        <f t="shared" si="13"/>
        <v>5342.09</v>
      </c>
      <c r="J103" s="20">
        <f t="shared" si="11"/>
        <v>1.3572594857043756E-3</v>
      </c>
    </row>
    <row r="104" spans="1:10" ht="25.5" x14ac:dyDescent="0.25">
      <c r="A104" s="2" t="s">
        <v>334</v>
      </c>
      <c r="B104" s="3" t="s">
        <v>227</v>
      </c>
      <c r="C104" s="2" t="s">
        <v>16</v>
      </c>
      <c r="D104" s="2" t="s">
        <v>228</v>
      </c>
      <c r="E104" s="7" t="s">
        <v>276</v>
      </c>
      <c r="F104" s="3">
        <v>25</v>
      </c>
      <c r="G104" s="9">
        <v>1013.4</v>
      </c>
      <c r="H104" s="9" t="str">
        <f t="shared" si="12"/>
        <v>1168,24
(15.28%)</v>
      </c>
      <c r="I104" s="9">
        <f t="shared" si="13"/>
        <v>29206</v>
      </c>
      <c r="J104" s="20">
        <f t="shared" si="11"/>
        <v>7.4203393315129453E-3</v>
      </c>
    </row>
    <row r="105" spans="1:10" ht="25.5" x14ac:dyDescent="0.25">
      <c r="A105" s="2" t="s">
        <v>335</v>
      </c>
      <c r="B105" s="3" t="s">
        <v>229</v>
      </c>
      <c r="C105" s="2" t="s">
        <v>16</v>
      </c>
      <c r="D105" s="2" t="s">
        <v>230</v>
      </c>
      <c r="E105" s="7" t="s">
        <v>276</v>
      </c>
      <c r="F105" s="3">
        <v>9</v>
      </c>
      <c r="G105" s="9">
        <v>1431.14</v>
      </c>
      <c r="H105" s="9" t="str">
        <f t="shared" si="12"/>
        <v>1649,81
(15.28%)</v>
      </c>
      <c r="I105" s="9">
        <f t="shared" si="13"/>
        <v>14848.29</v>
      </c>
      <c r="J105" s="20">
        <f t="shared" si="11"/>
        <v>3.7724902517534192E-3</v>
      </c>
    </row>
    <row r="106" spans="1:10" ht="25.5" x14ac:dyDescent="0.25">
      <c r="A106" s="2" t="s">
        <v>336</v>
      </c>
      <c r="B106" s="3" t="s">
        <v>337</v>
      </c>
      <c r="C106" s="2" t="s">
        <v>16</v>
      </c>
      <c r="D106" s="2" t="s">
        <v>309</v>
      </c>
      <c r="E106" s="7" t="s">
        <v>276</v>
      </c>
      <c r="F106" s="3">
        <v>6</v>
      </c>
      <c r="G106" s="9">
        <v>2891.86</v>
      </c>
      <c r="H106" s="9" t="str">
        <f t="shared" si="12"/>
        <v>3333,73
(15.28%)</v>
      </c>
      <c r="I106" s="9">
        <f t="shared" si="13"/>
        <v>20002.38</v>
      </c>
      <c r="J106" s="20">
        <f t="shared" si="11"/>
        <v>5.0819847647013599E-3</v>
      </c>
    </row>
    <row r="107" spans="1:10" ht="25.5" x14ac:dyDescent="0.25">
      <c r="A107" s="4" t="s">
        <v>338</v>
      </c>
      <c r="B107" s="5" t="s">
        <v>231</v>
      </c>
      <c r="C107" s="4" t="s">
        <v>5</v>
      </c>
      <c r="D107" s="4" t="s">
        <v>232</v>
      </c>
      <c r="E107" s="8" t="s">
        <v>276</v>
      </c>
      <c r="F107" s="5">
        <v>97</v>
      </c>
      <c r="G107" s="21">
        <v>550.38</v>
      </c>
      <c r="H107" s="21" t="str">
        <f t="shared" si="12"/>
        <v>634,47
(15.28%)</v>
      </c>
      <c r="I107" s="21">
        <f t="shared" si="13"/>
        <v>61543.59</v>
      </c>
      <c r="J107" s="22">
        <f t="shared" si="11"/>
        <v>1.5636318615336122E-2</v>
      </c>
    </row>
    <row r="108" spans="1:10" ht="25.5" x14ac:dyDescent="0.25">
      <c r="A108" s="4" t="s">
        <v>339</v>
      </c>
      <c r="B108" s="5" t="s">
        <v>233</v>
      </c>
      <c r="C108" s="4" t="s">
        <v>5</v>
      </c>
      <c r="D108" s="4" t="s">
        <v>234</v>
      </c>
      <c r="E108" s="8" t="s">
        <v>276</v>
      </c>
      <c r="F108" s="5">
        <v>98</v>
      </c>
      <c r="G108" s="21">
        <v>674.41</v>
      </c>
      <c r="H108" s="21" t="str">
        <f t="shared" si="12"/>
        <v>777,45
(15.28%)</v>
      </c>
      <c r="I108" s="21">
        <f t="shared" si="13"/>
        <v>76190.100000000006</v>
      </c>
      <c r="J108" s="22">
        <f t="shared" si="11"/>
        <v>1.9357542823457665E-2</v>
      </c>
    </row>
    <row r="109" spans="1:10" ht="63.75" x14ac:dyDescent="0.25">
      <c r="A109" s="2" t="s">
        <v>340</v>
      </c>
      <c r="B109" s="3" t="s">
        <v>341</v>
      </c>
      <c r="C109" s="2" t="s">
        <v>16</v>
      </c>
      <c r="D109" s="2" t="s">
        <v>342</v>
      </c>
      <c r="E109" s="7" t="s">
        <v>276</v>
      </c>
      <c r="F109" s="3">
        <v>1</v>
      </c>
      <c r="G109" s="9">
        <v>3150.39</v>
      </c>
      <c r="H109" s="9" t="str">
        <f t="shared" si="12"/>
        <v>3631,76
(15.28%)</v>
      </c>
      <c r="I109" s="9">
        <f t="shared" si="13"/>
        <v>3631.76</v>
      </c>
      <c r="J109" s="20">
        <f t="shared" si="11"/>
        <v>9.2271764605271033E-4</v>
      </c>
    </row>
    <row r="110" spans="1:10" x14ac:dyDescent="0.25">
      <c r="A110" s="1" t="s">
        <v>235</v>
      </c>
      <c r="B110" s="1"/>
      <c r="C110" s="1"/>
      <c r="D110" s="1" t="s">
        <v>4</v>
      </c>
      <c r="E110" s="1"/>
      <c r="F110" s="6"/>
      <c r="G110" s="1"/>
      <c r="H110" s="1"/>
      <c r="I110" s="18">
        <v>237912.86</v>
      </c>
      <c r="J110" s="19">
        <f t="shared" si="11"/>
        <v>6.0446283384603609E-2</v>
      </c>
    </row>
    <row r="111" spans="1:10" ht="25.5" x14ac:dyDescent="0.25">
      <c r="A111" s="2" t="s">
        <v>236</v>
      </c>
      <c r="B111" s="3" t="s">
        <v>237</v>
      </c>
      <c r="C111" s="2" t="s">
        <v>5</v>
      </c>
      <c r="D111" s="2" t="s">
        <v>238</v>
      </c>
      <c r="E111" s="7" t="s">
        <v>2</v>
      </c>
      <c r="F111" s="3">
        <v>143</v>
      </c>
      <c r="G111" s="9">
        <v>2.09</v>
      </c>
      <c r="H111" s="9">
        <f t="shared" ref="H111:H130" si="14">TRUNC(G111 * (1 + 24.18 / 100), 2)</f>
        <v>2.59</v>
      </c>
      <c r="I111" s="9">
        <f t="shared" ref="I111:I130" si="15">TRUNC(F111 * H111, 2)</f>
        <v>370.37</v>
      </c>
      <c r="J111" s="20">
        <f t="shared" si="11"/>
        <v>9.4099537020216729E-5</v>
      </c>
    </row>
    <row r="112" spans="1:10" x14ac:dyDescent="0.25">
      <c r="A112" s="2" t="s">
        <v>239</v>
      </c>
      <c r="B112" s="3" t="s">
        <v>343</v>
      </c>
      <c r="C112" s="2" t="s">
        <v>16</v>
      </c>
      <c r="D112" s="2" t="s">
        <v>344</v>
      </c>
      <c r="E112" s="7" t="s">
        <v>276</v>
      </c>
      <c r="F112" s="3">
        <v>1</v>
      </c>
      <c r="G112" s="9">
        <v>258.69</v>
      </c>
      <c r="H112" s="9">
        <f t="shared" si="14"/>
        <v>321.24</v>
      </c>
      <c r="I112" s="9">
        <f t="shared" si="15"/>
        <v>321.24</v>
      </c>
      <c r="J112" s="20">
        <f t="shared" si="11"/>
        <v>8.1617126852537793E-5</v>
      </c>
    </row>
    <row r="113" spans="1:10" ht="38.25" x14ac:dyDescent="0.25">
      <c r="A113" s="2" t="s">
        <v>345</v>
      </c>
      <c r="B113" s="3" t="s">
        <v>242</v>
      </c>
      <c r="C113" s="2" t="s">
        <v>16</v>
      </c>
      <c r="D113" s="2" t="s">
        <v>243</v>
      </c>
      <c r="E113" s="7" t="s">
        <v>277</v>
      </c>
      <c r="F113" s="3">
        <v>6372.02</v>
      </c>
      <c r="G113" s="9">
        <v>1.5</v>
      </c>
      <c r="H113" s="9">
        <f t="shared" si="14"/>
        <v>1.86</v>
      </c>
      <c r="I113" s="9">
        <f t="shared" si="15"/>
        <v>11851.95</v>
      </c>
      <c r="J113" s="20">
        <f t="shared" si="11"/>
        <v>3.0112131322373782E-3</v>
      </c>
    </row>
    <row r="114" spans="1:10" ht="25.5" x14ac:dyDescent="0.25">
      <c r="A114" s="2" t="s">
        <v>346</v>
      </c>
      <c r="B114" s="3" t="s">
        <v>244</v>
      </c>
      <c r="C114" s="2" t="s">
        <v>16</v>
      </c>
      <c r="D114" s="2" t="s">
        <v>245</v>
      </c>
      <c r="E114" s="7" t="s">
        <v>2</v>
      </c>
      <c r="F114" s="3">
        <v>70</v>
      </c>
      <c r="G114" s="9">
        <v>13.74</v>
      </c>
      <c r="H114" s="9">
        <f t="shared" si="14"/>
        <v>17.059999999999999</v>
      </c>
      <c r="I114" s="9">
        <f t="shared" si="15"/>
        <v>1194.2</v>
      </c>
      <c r="J114" s="20">
        <f t="shared" si="11"/>
        <v>3.0340920460497021E-4</v>
      </c>
    </row>
    <row r="115" spans="1:10" ht="38.25" x14ac:dyDescent="0.25">
      <c r="A115" s="2" t="s">
        <v>347</v>
      </c>
      <c r="B115" s="3" t="s">
        <v>240</v>
      </c>
      <c r="C115" s="2" t="s">
        <v>16</v>
      </c>
      <c r="D115" s="2" t="s">
        <v>241</v>
      </c>
      <c r="E115" s="7" t="s">
        <v>2</v>
      </c>
      <c r="F115" s="3">
        <v>288</v>
      </c>
      <c r="G115" s="9">
        <v>39.520000000000003</v>
      </c>
      <c r="H115" s="9">
        <f t="shared" si="14"/>
        <v>49.07</v>
      </c>
      <c r="I115" s="9">
        <f t="shared" si="15"/>
        <v>14132.16</v>
      </c>
      <c r="J115" s="20">
        <f t="shared" si="11"/>
        <v>3.590543815902006E-3</v>
      </c>
    </row>
    <row r="116" spans="1:10" ht="38.25" x14ac:dyDescent="0.25">
      <c r="A116" s="2" t="s">
        <v>348</v>
      </c>
      <c r="B116" s="3" t="s">
        <v>842</v>
      </c>
      <c r="C116" s="2" t="s">
        <v>16</v>
      </c>
      <c r="D116" s="2" t="s">
        <v>843</v>
      </c>
      <c r="E116" s="7" t="s">
        <v>2</v>
      </c>
      <c r="F116" s="3">
        <v>216</v>
      </c>
      <c r="G116" s="9">
        <v>194.57</v>
      </c>
      <c r="H116" s="9">
        <f t="shared" si="14"/>
        <v>241.61</v>
      </c>
      <c r="I116" s="9">
        <f t="shared" si="15"/>
        <v>52187.76</v>
      </c>
      <c r="J116" s="20">
        <f t="shared" si="11"/>
        <v>1.3259292205422107E-2</v>
      </c>
    </row>
    <row r="117" spans="1:10" ht="25.5" x14ac:dyDescent="0.25">
      <c r="A117" s="2" t="s">
        <v>350</v>
      </c>
      <c r="B117" s="3" t="s">
        <v>285</v>
      </c>
      <c r="C117" s="2" t="s">
        <v>5</v>
      </c>
      <c r="D117" s="2" t="s">
        <v>286</v>
      </c>
      <c r="E117" s="7" t="s">
        <v>276</v>
      </c>
      <c r="F117" s="3">
        <v>60</v>
      </c>
      <c r="G117" s="9">
        <v>240.82</v>
      </c>
      <c r="H117" s="9">
        <f t="shared" si="14"/>
        <v>299.05</v>
      </c>
      <c r="I117" s="9">
        <f t="shared" si="15"/>
        <v>17943</v>
      </c>
      <c r="J117" s="20">
        <f t="shared" si="11"/>
        <v>4.5587601391952606E-3</v>
      </c>
    </row>
    <row r="118" spans="1:10" ht="38.25" x14ac:dyDescent="0.25">
      <c r="A118" s="2" t="s">
        <v>352</v>
      </c>
      <c r="B118" s="3" t="s">
        <v>246</v>
      </c>
      <c r="C118" s="2" t="s">
        <v>16</v>
      </c>
      <c r="D118" s="2" t="s">
        <v>247</v>
      </c>
      <c r="E118" s="7" t="s">
        <v>276</v>
      </c>
      <c r="F118" s="3">
        <v>50</v>
      </c>
      <c r="G118" s="9">
        <v>121.73</v>
      </c>
      <c r="H118" s="9">
        <f t="shared" si="14"/>
        <v>151.16</v>
      </c>
      <c r="I118" s="9">
        <f t="shared" si="15"/>
        <v>7558</v>
      </c>
      <c r="J118" s="20">
        <f t="shared" si="11"/>
        <v>1.9202535324102871E-3</v>
      </c>
    </row>
    <row r="119" spans="1:10" ht="38.25" x14ac:dyDescent="0.25">
      <c r="A119" s="2" t="s">
        <v>353</v>
      </c>
      <c r="B119" s="3" t="s">
        <v>248</v>
      </c>
      <c r="C119" s="2" t="s">
        <v>16</v>
      </c>
      <c r="D119" s="2" t="s">
        <v>249</v>
      </c>
      <c r="E119" s="7" t="s">
        <v>276</v>
      </c>
      <c r="F119" s="3">
        <v>300</v>
      </c>
      <c r="G119" s="9">
        <v>9.68</v>
      </c>
      <c r="H119" s="9">
        <f t="shared" si="14"/>
        <v>12.02</v>
      </c>
      <c r="I119" s="9">
        <f t="shared" si="15"/>
        <v>3606</v>
      </c>
      <c r="J119" s="20">
        <f t="shared" si="11"/>
        <v>9.1617282850906261E-4</v>
      </c>
    </row>
    <row r="120" spans="1:10" ht="25.5" x14ac:dyDescent="0.25">
      <c r="A120" s="2" t="s">
        <v>354</v>
      </c>
      <c r="B120" s="3" t="s">
        <v>250</v>
      </c>
      <c r="C120" s="2" t="s">
        <v>16</v>
      </c>
      <c r="D120" s="2" t="s">
        <v>251</v>
      </c>
      <c r="E120" s="7" t="s">
        <v>276</v>
      </c>
      <c r="F120" s="3">
        <v>16</v>
      </c>
      <c r="G120" s="9">
        <v>350</v>
      </c>
      <c r="H120" s="9">
        <f t="shared" si="14"/>
        <v>434.63</v>
      </c>
      <c r="I120" s="9">
        <f t="shared" si="15"/>
        <v>6954.08</v>
      </c>
      <c r="J120" s="20">
        <f t="shared" si="11"/>
        <v>1.766816179500361E-3</v>
      </c>
    </row>
    <row r="121" spans="1:10" x14ac:dyDescent="0.25">
      <c r="A121" s="2" t="s">
        <v>355</v>
      </c>
      <c r="B121" s="3" t="s">
        <v>252</v>
      </c>
      <c r="C121" s="2" t="s">
        <v>16</v>
      </c>
      <c r="D121" s="2" t="s">
        <v>253</v>
      </c>
      <c r="E121" s="7" t="s">
        <v>276</v>
      </c>
      <c r="F121" s="3">
        <v>50</v>
      </c>
      <c r="G121" s="9">
        <v>37.9</v>
      </c>
      <c r="H121" s="9">
        <f t="shared" si="14"/>
        <v>47.06</v>
      </c>
      <c r="I121" s="9">
        <f t="shared" si="15"/>
        <v>2353</v>
      </c>
      <c r="J121" s="20">
        <f t="shared" si="11"/>
        <v>5.9782436646750538E-4</v>
      </c>
    </row>
    <row r="122" spans="1:10" x14ac:dyDescent="0.25">
      <c r="A122" s="2" t="s">
        <v>356</v>
      </c>
      <c r="B122" s="3" t="s">
        <v>254</v>
      </c>
      <c r="C122" s="2" t="s">
        <v>16</v>
      </c>
      <c r="D122" s="2" t="s">
        <v>255</v>
      </c>
      <c r="E122" s="7" t="s">
        <v>277</v>
      </c>
      <c r="F122" s="3">
        <v>700</v>
      </c>
      <c r="G122" s="9">
        <v>3.97</v>
      </c>
      <c r="H122" s="9">
        <f t="shared" si="14"/>
        <v>4.92</v>
      </c>
      <c r="I122" s="9">
        <f t="shared" si="15"/>
        <v>3444</v>
      </c>
      <c r="J122" s="20">
        <f t="shared" si="11"/>
        <v>8.7501364985724116E-4</v>
      </c>
    </row>
    <row r="123" spans="1:10" x14ac:dyDescent="0.25">
      <c r="A123" s="2" t="s">
        <v>357</v>
      </c>
      <c r="B123" s="3" t="s">
        <v>256</v>
      </c>
      <c r="C123" s="2" t="s">
        <v>16</v>
      </c>
      <c r="D123" s="2" t="s">
        <v>257</v>
      </c>
      <c r="E123" s="7" t="s">
        <v>277</v>
      </c>
      <c r="F123" s="3">
        <v>6372.02</v>
      </c>
      <c r="G123" s="9">
        <v>5.49</v>
      </c>
      <c r="H123" s="9">
        <f t="shared" si="14"/>
        <v>6.81</v>
      </c>
      <c r="I123" s="9">
        <f t="shared" si="15"/>
        <v>43393.45</v>
      </c>
      <c r="J123" s="20">
        <f t="shared" si="11"/>
        <v>1.1024930622647415E-2</v>
      </c>
    </row>
    <row r="124" spans="1:10" x14ac:dyDescent="0.25">
      <c r="A124" s="2" t="s">
        <v>358</v>
      </c>
      <c r="B124" s="3" t="s">
        <v>258</v>
      </c>
      <c r="C124" s="2" t="s">
        <v>16</v>
      </c>
      <c r="D124" s="2" t="s">
        <v>259</v>
      </c>
      <c r="E124" s="7" t="s">
        <v>277</v>
      </c>
      <c r="F124" s="3">
        <v>500</v>
      </c>
      <c r="G124" s="9">
        <v>5.2</v>
      </c>
      <c r="H124" s="9">
        <f t="shared" si="14"/>
        <v>6.45</v>
      </c>
      <c r="I124" s="9">
        <f t="shared" si="15"/>
        <v>3225</v>
      </c>
      <c r="J124" s="20">
        <f t="shared" si="11"/>
        <v>8.1937253797607511E-4</v>
      </c>
    </row>
    <row r="125" spans="1:10" ht="25.5" x14ac:dyDescent="0.25">
      <c r="A125" s="2" t="s">
        <v>359</v>
      </c>
      <c r="B125" s="3" t="s">
        <v>260</v>
      </c>
      <c r="C125" s="2" t="s">
        <v>16</v>
      </c>
      <c r="D125" s="2" t="s">
        <v>261</v>
      </c>
      <c r="E125" s="7" t="s">
        <v>277</v>
      </c>
      <c r="F125" s="3">
        <v>500</v>
      </c>
      <c r="G125" s="9">
        <v>18.2</v>
      </c>
      <c r="H125" s="9">
        <f t="shared" si="14"/>
        <v>22.6</v>
      </c>
      <c r="I125" s="9">
        <f t="shared" si="15"/>
        <v>11300</v>
      </c>
      <c r="J125" s="20">
        <f t="shared" si="11"/>
        <v>2.8709797454665579E-3</v>
      </c>
    </row>
    <row r="126" spans="1:10" x14ac:dyDescent="0.25">
      <c r="A126" s="2" t="s">
        <v>360</v>
      </c>
      <c r="B126" s="3" t="s">
        <v>264</v>
      </c>
      <c r="C126" s="2" t="s">
        <v>16</v>
      </c>
      <c r="D126" s="2" t="s">
        <v>265</v>
      </c>
      <c r="E126" s="7" t="s">
        <v>3</v>
      </c>
      <c r="F126" s="3">
        <v>12.34</v>
      </c>
      <c r="G126" s="9">
        <v>423.74</v>
      </c>
      <c r="H126" s="9">
        <f t="shared" si="14"/>
        <v>526.20000000000005</v>
      </c>
      <c r="I126" s="9">
        <f t="shared" si="15"/>
        <v>6493.3</v>
      </c>
      <c r="J126" s="20">
        <f t="shared" si="11"/>
        <v>1.6497462638263717E-3</v>
      </c>
    </row>
    <row r="127" spans="1:10" ht="38.25" x14ac:dyDescent="0.25">
      <c r="A127" s="2" t="s">
        <v>361</v>
      </c>
      <c r="B127" s="3" t="s">
        <v>266</v>
      </c>
      <c r="C127" s="2" t="s">
        <v>16</v>
      </c>
      <c r="D127" s="2" t="s">
        <v>267</v>
      </c>
      <c r="E127" s="7" t="s">
        <v>276</v>
      </c>
      <c r="F127" s="3">
        <v>13</v>
      </c>
      <c r="G127" s="9">
        <v>479.47</v>
      </c>
      <c r="H127" s="9">
        <f t="shared" si="14"/>
        <v>595.4</v>
      </c>
      <c r="I127" s="9">
        <f t="shared" si="15"/>
        <v>7740.2</v>
      </c>
      <c r="J127" s="20">
        <f t="shared" si="11"/>
        <v>1.9665449049433847E-3</v>
      </c>
    </row>
    <row r="128" spans="1:10" ht="38.25" x14ac:dyDescent="0.25">
      <c r="A128" s="2" t="s">
        <v>362</v>
      </c>
      <c r="B128" s="3" t="s">
        <v>268</v>
      </c>
      <c r="C128" s="2" t="s">
        <v>16</v>
      </c>
      <c r="D128" s="2" t="s">
        <v>269</v>
      </c>
      <c r="E128" s="7" t="s">
        <v>276</v>
      </c>
      <c r="F128" s="3">
        <v>25</v>
      </c>
      <c r="G128" s="9">
        <v>524.87</v>
      </c>
      <c r="H128" s="9">
        <f t="shared" si="14"/>
        <v>651.78</v>
      </c>
      <c r="I128" s="9">
        <f t="shared" si="15"/>
        <v>16294.5</v>
      </c>
      <c r="J128" s="20">
        <f t="shared" si="11"/>
        <v>4.1399273860623738E-3</v>
      </c>
    </row>
    <row r="129" spans="1:10" x14ac:dyDescent="0.25">
      <c r="A129" s="2" t="s">
        <v>363</v>
      </c>
      <c r="B129" s="3" t="s">
        <v>270</v>
      </c>
      <c r="C129" s="2" t="s">
        <v>16</v>
      </c>
      <c r="D129" s="2" t="s">
        <v>271</v>
      </c>
      <c r="E129" s="7" t="s">
        <v>3</v>
      </c>
      <c r="F129" s="3">
        <v>173.95</v>
      </c>
      <c r="G129" s="9">
        <v>17.36</v>
      </c>
      <c r="H129" s="9">
        <f t="shared" si="14"/>
        <v>21.55</v>
      </c>
      <c r="I129" s="9">
        <f t="shared" si="15"/>
        <v>3748.62</v>
      </c>
      <c r="J129" s="20">
        <f t="shared" si="11"/>
        <v>9.5240814986290688E-4</v>
      </c>
    </row>
    <row r="130" spans="1:10" ht="38.25" x14ac:dyDescent="0.25">
      <c r="A130" s="2" t="s">
        <v>364</v>
      </c>
      <c r="B130" s="3" t="s">
        <v>365</v>
      </c>
      <c r="C130" s="2" t="s">
        <v>16</v>
      </c>
      <c r="D130" s="2" t="s">
        <v>565</v>
      </c>
      <c r="E130" s="7" t="s">
        <v>366</v>
      </c>
      <c r="F130" s="3">
        <v>260.93</v>
      </c>
      <c r="G130" s="9">
        <v>73.459999999999994</v>
      </c>
      <c r="H130" s="9">
        <f t="shared" si="14"/>
        <v>91.22</v>
      </c>
      <c r="I130" s="9">
        <f t="shared" si="15"/>
        <v>23802.03</v>
      </c>
      <c r="J130" s="20">
        <f t="shared" si="11"/>
        <v>6.04735805583959E-3</v>
      </c>
    </row>
    <row r="131" spans="1:10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5">
      <c r="A132" s="142"/>
      <c r="B132" s="142"/>
      <c r="C132" s="142"/>
      <c r="D132" s="24"/>
      <c r="E132" s="110"/>
      <c r="F132" s="143" t="s">
        <v>291</v>
      </c>
      <c r="G132" s="142"/>
      <c r="H132" s="144">
        <v>3214015.15</v>
      </c>
      <c r="I132" s="142"/>
      <c r="J132" s="142"/>
    </row>
    <row r="133" spans="1:10" x14ac:dyDescent="0.25">
      <c r="A133" s="142"/>
      <c r="B133" s="142"/>
      <c r="C133" s="142"/>
      <c r="D133" s="24"/>
      <c r="E133" s="110"/>
      <c r="F133" s="143" t="s">
        <v>292</v>
      </c>
      <c r="G133" s="142"/>
      <c r="H133" s="144">
        <v>721923.45</v>
      </c>
      <c r="I133" s="142"/>
      <c r="J133" s="142"/>
    </row>
    <row r="134" spans="1:10" x14ac:dyDescent="0.25">
      <c r="A134" s="142"/>
      <c r="B134" s="142"/>
      <c r="C134" s="142"/>
      <c r="D134" s="24"/>
      <c r="E134" s="110"/>
      <c r="F134" s="143" t="s">
        <v>293</v>
      </c>
      <c r="G134" s="142"/>
      <c r="H134" s="144">
        <v>3935938.6</v>
      </c>
      <c r="I134" s="142"/>
      <c r="J134" s="142"/>
    </row>
  </sheetData>
  <mergeCells count="18">
    <mergeCell ref="A9:J9"/>
    <mergeCell ref="A133:C133"/>
    <mergeCell ref="F133:G133"/>
    <mergeCell ref="H133:J133"/>
    <mergeCell ref="A134:C134"/>
    <mergeCell ref="F134:G134"/>
    <mergeCell ref="H134:J134"/>
    <mergeCell ref="A132:C132"/>
    <mergeCell ref="F132:G132"/>
    <mergeCell ref="H132:J132"/>
    <mergeCell ref="F1:J4"/>
    <mergeCell ref="A6:D6"/>
    <mergeCell ref="E6:F6"/>
    <mergeCell ref="G6:H7"/>
    <mergeCell ref="I6:J6"/>
    <mergeCell ref="A7:D7"/>
    <mergeCell ref="E7:F7"/>
    <mergeCell ref="I7:J7"/>
  </mergeCells>
  <pageMargins left="0.511811024" right="0.511811024" top="0.78740157499999996" bottom="0.78740157499999996" header="0.31496062000000002" footer="0.31496062000000002"/>
  <pageSetup paperSize="9" scale="71" fitToHeight="0" orientation="landscape" horizontalDpi="4294967293" r:id="rId1"/>
  <headerFooter>
    <oddFooter>&amp;LPLANILHA ORÇAMENTÁRIA SEM DESONERAÇÃO&amp;RPágina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5"/>
  <sheetViews>
    <sheetView showOutlineSymbols="0" showWhiteSpace="0" view="pageBreakPreview" zoomScale="70" zoomScaleNormal="100" zoomScaleSheetLayoutView="70" workbookViewId="0">
      <selection activeCell="E7" sqref="E7:F7"/>
    </sheetView>
  </sheetViews>
  <sheetFormatPr defaultColWidth="9.140625" defaultRowHeight="14.25" x14ac:dyDescent="0.2"/>
  <cols>
    <col min="1" max="1" width="11.42578125" style="80" bestFit="1" customWidth="1"/>
    <col min="2" max="2" width="13.7109375" style="80" bestFit="1" customWidth="1"/>
    <col min="3" max="3" width="11.42578125" style="80" bestFit="1" customWidth="1"/>
    <col min="4" max="4" width="68.5703125" style="80" bestFit="1" customWidth="1"/>
    <col min="5" max="5" width="17.140625" style="80" bestFit="1" customWidth="1"/>
    <col min="6" max="9" width="13.7109375" style="80" bestFit="1" customWidth="1"/>
    <col min="10" max="11" width="16" style="80" bestFit="1" customWidth="1"/>
    <col min="12" max="16384" width="9.140625" style="80"/>
  </cols>
  <sheetData>
    <row r="1" spans="1:10" ht="15" x14ac:dyDescent="0.2">
      <c r="A1" s="12"/>
      <c r="B1" s="14" t="s">
        <v>294</v>
      </c>
      <c r="C1" s="12"/>
      <c r="D1" s="12"/>
      <c r="E1" s="12"/>
      <c r="F1" s="125" t="s">
        <v>282</v>
      </c>
      <c r="G1" s="126"/>
      <c r="H1" s="126"/>
      <c r="I1" s="126"/>
      <c r="J1" s="127"/>
    </row>
    <row r="2" spans="1:10" ht="15" x14ac:dyDescent="0.2">
      <c r="A2" s="10"/>
      <c r="B2" s="14" t="s">
        <v>279</v>
      </c>
      <c r="C2" s="12"/>
      <c r="D2" s="12"/>
      <c r="E2" s="12"/>
      <c r="F2" s="128"/>
      <c r="G2" s="129"/>
      <c r="H2" s="129"/>
      <c r="I2" s="129"/>
      <c r="J2" s="130"/>
    </row>
    <row r="3" spans="1:10" ht="15" x14ac:dyDescent="0.2">
      <c r="A3" s="10"/>
      <c r="B3" s="14" t="s">
        <v>280</v>
      </c>
      <c r="C3" s="12"/>
      <c r="D3" s="12"/>
      <c r="E3" s="12"/>
      <c r="F3" s="128"/>
      <c r="G3" s="129"/>
      <c r="H3" s="129"/>
      <c r="I3" s="129"/>
      <c r="J3" s="130"/>
    </row>
    <row r="4" spans="1:10" ht="15" x14ac:dyDescent="0.2">
      <c r="A4" s="10"/>
      <c r="B4" s="14" t="s">
        <v>281</v>
      </c>
      <c r="C4" s="12"/>
      <c r="D4" s="12"/>
      <c r="E4" s="12"/>
      <c r="F4" s="131"/>
      <c r="G4" s="132"/>
      <c r="H4" s="132"/>
      <c r="I4" s="132"/>
      <c r="J4" s="133"/>
    </row>
    <row r="5" spans="1:10" ht="18" customHeight="1" x14ac:dyDescent="0.2">
      <c r="A5" s="11"/>
      <c r="B5" s="14"/>
      <c r="C5" s="15"/>
      <c r="D5" s="15"/>
      <c r="E5" s="15"/>
      <c r="F5" s="54"/>
      <c r="G5" s="54"/>
      <c r="H5" s="54"/>
      <c r="I5" s="54"/>
      <c r="J5" s="54"/>
    </row>
    <row r="6" spans="1:10" ht="14.25" customHeight="1" x14ac:dyDescent="0.2">
      <c r="A6" s="134" t="s">
        <v>859</v>
      </c>
      <c r="B6" s="134"/>
      <c r="C6" s="134"/>
      <c r="D6" s="134"/>
      <c r="E6" s="135" t="s">
        <v>383</v>
      </c>
      <c r="F6" s="135"/>
      <c r="G6" s="136" t="s">
        <v>369</v>
      </c>
      <c r="H6" s="136"/>
      <c r="I6" s="137" t="s">
        <v>295</v>
      </c>
      <c r="J6" s="137"/>
    </row>
    <row r="7" spans="1:10" ht="14.25" customHeight="1" x14ac:dyDescent="0.2">
      <c r="A7" s="134" t="s">
        <v>844</v>
      </c>
      <c r="B7" s="134"/>
      <c r="C7" s="134"/>
      <c r="D7" s="134"/>
      <c r="E7" s="135" t="s">
        <v>367</v>
      </c>
      <c r="F7" s="135"/>
      <c r="G7" s="136"/>
      <c r="H7" s="136"/>
      <c r="I7" s="138" t="s">
        <v>296</v>
      </c>
      <c r="J7" s="138"/>
    </row>
    <row r="8" spans="1:10" x14ac:dyDescent="0.2">
      <c r="A8" s="14"/>
      <c r="B8" s="14"/>
      <c r="C8" s="14"/>
      <c r="D8" s="14"/>
      <c r="E8" s="16"/>
      <c r="F8" s="16"/>
      <c r="G8" s="81"/>
      <c r="H8" s="81"/>
      <c r="I8" s="82"/>
      <c r="J8" s="82"/>
    </row>
    <row r="9" spans="1:10" s="79" customFormat="1" ht="17.25" customHeight="1" x14ac:dyDescent="0.25">
      <c r="A9" s="150" t="s">
        <v>768</v>
      </c>
      <c r="B9" s="151"/>
      <c r="C9" s="151"/>
      <c r="D9" s="151"/>
      <c r="E9" s="151"/>
      <c r="F9" s="151"/>
      <c r="G9" s="151"/>
      <c r="H9" s="151"/>
      <c r="I9" s="151"/>
      <c r="J9" s="151"/>
    </row>
    <row r="10" spans="1:10" ht="15" customHeight="1" x14ac:dyDescent="0.25">
      <c r="A10" s="152" t="s">
        <v>566</v>
      </c>
      <c r="B10" s="153"/>
      <c r="C10" s="153"/>
      <c r="D10" s="153"/>
      <c r="E10" s="153"/>
      <c r="F10" s="153"/>
      <c r="G10" s="153"/>
      <c r="H10" s="153"/>
      <c r="I10" s="153"/>
      <c r="J10" s="153"/>
    </row>
    <row r="11" spans="1:10" ht="15" x14ac:dyDescent="0.2">
      <c r="A11" s="111" t="s">
        <v>314</v>
      </c>
      <c r="B11" s="112" t="s">
        <v>7</v>
      </c>
      <c r="C11" s="111" t="s">
        <v>8</v>
      </c>
      <c r="D11" s="111" t="s">
        <v>9</v>
      </c>
      <c r="E11" s="147" t="s">
        <v>417</v>
      </c>
      <c r="F11" s="147"/>
      <c r="G11" s="113" t="s">
        <v>274</v>
      </c>
      <c r="H11" s="112" t="s">
        <v>275</v>
      </c>
      <c r="I11" s="112" t="s">
        <v>287</v>
      </c>
      <c r="J11" s="112" t="s">
        <v>289</v>
      </c>
    </row>
    <row r="12" spans="1:10" ht="38.25" customHeight="1" x14ac:dyDescent="0.2">
      <c r="A12" s="2" t="s">
        <v>567</v>
      </c>
      <c r="B12" s="3" t="s">
        <v>315</v>
      </c>
      <c r="C12" s="2" t="s">
        <v>16</v>
      </c>
      <c r="D12" s="2" t="s">
        <v>316</v>
      </c>
      <c r="E12" s="148" t="s">
        <v>552</v>
      </c>
      <c r="F12" s="148"/>
      <c r="G12" s="7" t="s">
        <v>276</v>
      </c>
      <c r="H12" s="114">
        <v>1</v>
      </c>
      <c r="I12" s="9">
        <v>206683.84</v>
      </c>
      <c r="J12" s="9">
        <v>206683.84</v>
      </c>
    </row>
    <row r="13" spans="1:10" ht="25.5" x14ac:dyDescent="0.2">
      <c r="A13" s="84" t="s">
        <v>568</v>
      </c>
      <c r="B13" s="83" t="s">
        <v>569</v>
      </c>
      <c r="C13" s="84" t="s">
        <v>5</v>
      </c>
      <c r="D13" s="84" t="s">
        <v>570</v>
      </c>
      <c r="E13" s="145" t="s">
        <v>556</v>
      </c>
      <c r="F13" s="145"/>
      <c r="G13" s="85" t="s">
        <v>430</v>
      </c>
      <c r="H13" s="115">
        <v>12</v>
      </c>
      <c r="I13" s="86">
        <v>3687.05</v>
      </c>
      <c r="J13" s="86">
        <v>44244.6</v>
      </c>
    </row>
    <row r="14" spans="1:10" ht="25.5" x14ac:dyDescent="0.2">
      <c r="A14" s="84" t="s">
        <v>568</v>
      </c>
      <c r="B14" s="83" t="s">
        <v>571</v>
      </c>
      <c r="C14" s="84" t="s">
        <v>5</v>
      </c>
      <c r="D14" s="84" t="s">
        <v>572</v>
      </c>
      <c r="E14" s="145" t="s">
        <v>556</v>
      </c>
      <c r="F14" s="145"/>
      <c r="G14" s="85" t="s">
        <v>418</v>
      </c>
      <c r="H14" s="115">
        <v>1285.71</v>
      </c>
      <c r="I14" s="86">
        <v>117.99</v>
      </c>
      <c r="J14" s="86">
        <v>151700.92000000001</v>
      </c>
    </row>
    <row r="15" spans="1:10" ht="25.5" x14ac:dyDescent="0.2">
      <c r="A15" s="84" t="s">
        <v>568</v>
      </c>
      <c r="B15" s="83" t="s">
        <v>573</v>
      </c>
      <c r="C15" s="84" t="s">
        <v>5</v>
      </c>
      <c r="D15" s="84" t="s">
        <v>574</v>
      </c>
      <c r="E15" s="145" t="s">
        <v>556</v>
      </c>
      <c r="F15" s="145"/>
      <c r="G15" s="85" t="s">
        <v>418</v>
      </c>
      <c r="H15" s="115">
        <v>411.43</v>
      </c>
      <c r="I15" s="86">
        <v>26.1</v>
      </c>
      <c r="J15" s="86">
        <v>10738.32</v>
      </c>
    </row>
    <row r="16" spans="1:10" ht="25.5" x14ac:dyDescent="0.2">
      <c r="A16" s="116"/>
      <c r="B16" s="116"/>
      <c r="C16" s="116"/>
      <c r="D16" s="116"/>
      <c r="E16" s="116" t="s">
        <v>575</v>
      </c>
      <c r="F16" s="117">
        <v>92498.605383866932</v>
      </c>
      <c r="G16" s="116" t="s">
        <v>576</v>
      </c>
      <c r="H16" s="117">
        <v>107141.13</v>
      </c>
      <c r="I16" s="116" t="s">
        <v>577</v>
      </c>
      <c r="J16" s="117">
        <v>199639.74</v>
      </c>
    </row>
    <row r="17" spans="1:10" ht="15" customHeight="1" thickBot="1" x14ac:dyDescent="0.25">
      <c r="A17" s="116"/>
      <c r="B17" s="116"/>
      <c r="C17" s="116"/>
      <c r="D17" s="116"/>
      <c r="E17" s="116" t="s">
        <v>578</v>
      </c>
      <c r="F17" s="117">
        <v>49976.15</v>
      </c>
      <c r="G17" s="116"/>
      <c r="H17" s="146" t="s">
        <v>579</v>
      </c>
      <c r="I17" s="146"/>
      <c r="J17" s="117">
        <v>256659.99</v>
      </c>
    </row>
    <row r="18" spans="1:10" ht="15" thickTop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</row>
    <row r="19" spans="1:10" ht="15" x14ac:dyDescent="0.2">
      <c r="A19" s="111" t="s">
        <v>14</v>
      </c>
      <c r="B19" s="112" t="s">
        <v>7</v>
      </c>
      <c r="C19" s="111" t="s">
        <v>8</v>
      </c>
      <c r="D19" s="111" t="s">
        <v>9</v>
      </c>
      <c r="E19" s="147" t="s">
        <v>417</v>
      </c>
      <c r="F19" s="147"/>
      <c r="G19" s="113" t="s">
        <v>274</v>
      </c>
      <c r="H19" s="112" t="s">
        <v>275</v>
      </c>
      <c r="I19" s="112" t="s">
        <v>287</v>
      </c>
      <c r="J19" s="112" t="s">
        <v>289</v>
      </c>
    </row>
    <row r="20" spans="1:10" ht="14.25" customHeight="1" x14ac:dyDescent="0.2">
      <c r="A20" s="2" t="s">
        <v>567</v>
      </c>
      <c r="B20" s="3" t="s">
        <v>15</v>
      </c>
      <c r="C20" s="2" t="s">
        <v>16</v>
      </c>
      <c r="D20" s="2" t="s">
        <v>17</v>
      </c>
      <c r="E20" s="148" t="s">
        <v>560</v>
      </c>
      <c r="F20" s="148"/>
      <c r="G20" s="7" t="s">
        <v>276</v>
      </c>
      <c r="H20" s="114">
        <v>1</v>
      </c>
      <c r="I20" s="9">
        <v>233.94</v>
      </c>
      <c r="J20" s="9">
        <v>233.94</v>
      </c>
    </row>
    <row r="21" spans="1:10" ht="25.5" x14ac:dyDescent="0.2">
      <c r="A21" s="88" t="s">
        <v>580</v>
      </c>
      <c r="B21" s="87" t="s">
        <v>504</v>
      </c>
      <c r="C21" s="88" t="s">
        <v>16</v>
      </c>
      <c r="D21" s="88" t="s">
        <v>524</v>
      </c>
      <c r="E21" s="149" t="s">
        <v>509</v>
      </c>
      <c r="F21" s="149"/>
      <c r="G21" s="89" t="s">
        <v>276</v>
      </c>
      <c r="H21" s="119">
        <v>1</v>
      </c>
      <c r="I21" s="90">
        <v>233.94</v>
      </c>
      <c r="J21" s="90">
        <v>233.94</v>
      </c>
    </row>
    <row r="22" spans="1:10" ht="25.5" x14ac:dyDescent="0.2">
      <c r="A22" s="116"/>
      <c r="B22" s="116"/>
      <c r="C22" s="116"/>
      <c r="D22" s="116"/>
      <c r="E22" s="116" t="s">
        <v>575</v>
      </c>
      <c r="F22" s="117">
        <v>0</v>
      </c>
      <c r="G22" s="116" t="s">
        <v>576</v>
      </c>
      <c r="H22" s="117">
        <v>0</v>
      </c>
      <c r="I22" s="116" t="s">
        <v>577</v>
      </c>
      <c r="J22" s="117">
        <v>0</v>
      </c>
    </row>
    <row r="23" spans="1:10" ht="14.25" customHeight="1" x14ac:dyDescent="0.2">
      <c r="A23" s="116"/>
      <c r="B23" s="116"/>
      <c r="C23" s="116"/>
      <c r="D23" s="116"/>
      <c r="E23" s="116" t="s">
        <v>578</v>
      </c>
      <c r="F23" s="117">
        <v>56.56</v>
      </c>
      <c r="G23" s="116"/>
      <c r="H23" s="146" t="s">
        <v>579</v>
      </c>
      <c r="I23" s="146"/>
      <c r="J23" s="117">
        <v>290.5</v>
      </c>
    </row>
    <row r="24" spans="1:10" ht="14.25" customHeight="1" x14ac:dyDescent="0.2">
      <c r="A24" s="143" t="s">
        <v>581</v>
      </c>
      <c r="B24" s="143"/>
      <c r="C24" s="143"/>
      <c r="D24" s="143"/>
      <c r="E24" s="143"/>
      <c r="F24" s="143"/>
      <c r="G24" s="143"/>
      <c r="H24" s="143"/>
      <c r="I24" s="143"/>
      <c r="J24" s="143"/>
    </row>
    <row r="25" spans="1:10" ht="15" customHeight="1" thickBot="1" x14ac:dyDescent="0.25">
      <c r="A25" s="154" t="s">
        <v>582</v>
      </c>
      <c r="B25" s="154"/>
      <c r="C25" s="154"/>
      <c r="D25" s="154"/>
      <c r="E25" s="154"/>
      <c r="F25" s="154"/>
      <c r="G25" s="154"/>
      <c r="H25" s="154"/>
      <c r="I25" s="154"/>
      <c r="J25" s="154"/>
    </row>
    <row r="26" spans="1:10" ht="15" thickTop="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 ht="15" x14ac:dyDescent="0.2">
      <c r="A27" s="111" t="s">
        <v>18</v>
      </c>
      <c r="B27" s="112" t="s">
        <v>7</v>
      </c>
      <c r="C27" s="111" t="s">
        <v>8</v>
      </c>
      <c r="D27" s="111" t="s">
        <v>9</v>
      </c>
      <c r="E27" s="147" t="s">
        <v>417</v>
      </c>
      <c r="F27" s="147"/>
      <c r="G27" s="113" t="s">
        <v>274</v>
      </c>
      <c r="H27" s="112" t="s">
        <v>275</v>
      </c>
      <c r="I27" s="112" t="s">
        <v>287</v>
      </c>
      <c r="J27" s="112" t="s">
        <v>289</v>
      </c>
    </row>
    <row r="28" spans="1:10" ht="25.5" x14ac:dyDescent="0.2">
      <c r="A28" s="2" t="s">
        <v>567</v>
      </c>
      <c r="B28" s="3" t="s">
        <v>19</v>
      </c>
      <c r="C28" s="2" t="s">
        <v>16</v>
      </c>
      <c r="D28" s="2" t="s">
        <v>20</v>
      </c>
      <c r="E28" s="148" t="s">
        <v>563</v>
      </c>
      <c r="F28" s="148"/>
      <c r="G28" s="7" t="s">
        <v>2</v>
      </c>
      <c r="H28" s="114">
        <v>1</v>
      </c>
      <c r="I28" s="9">
        <v>414.36</v>
      </c>
      <c r="J28" s="9">
        <v>414.36</v>
      </c>
    </row>
    <row r="29" spans="1:10" ht="25.5" x14ac:dyDescent="0.2">
      <c r="A29" s="84" t="s">
        <v>568</v>
      </c>
      <c r="B29" s="83" t="s">
        <v>583</v>
      </c>
      <c r="C29" s="84" t="s">
        <v>5</v>
      </c>
      <c r="D29" s="84" t="s">
        <v>584</v>
      </c>
      <c r="E29" s="145" t="s">
        <v>556</v>
      </c>
      <c r="F29" s="145"/>
      <c r="G29" s="85" t="s">
        <v>418</v>
      </c>
      <c r="H29" s="115">
        <v>2</v>
      </c>
      <c r="I29" s="86">
        <v>17.36</v>
      </c>
      <c r="J29" s="86">
        <v>34.72</v>
      </c>
    </row>
    <row r="30" spans="1:10" ht="25.5" x14ac:dyDescent="0.2">
      <c r="A30" s="84" t="s">
        <v>568</v>
      </c>
      <c r="B30" s="83" t="s">
        <v>585</v>
      </c>
      <c r="C30" s="84" t="s">
        <v>5</v>
      </c>
      <c r="D30" s="84" t="s">
        <v>586</v>
      </c>
      <c r="E30" s="145" t="s">
        <v>556</v>
      </c>
      <c r="F30" s="145"/>
      <c r="G30" s="85" t="s">
        <v>418</v>
      </c>
      <c r="H30" s="115">
        <v>1</v>
      </c>
      <c r="I30" s="86">
        <v>21.79</v>
      </c>
      <c r="J30" s="86">
        <v>21.79</v>
      </c>
    </row>
    <row r="31" spans="1:10" ht="25.5" x14ac:dyDescent="0.2">
      <c r="A31" s="88" t="s">
        <v>580</v>
      </c>
      <c r="B31" s="87" t="s">
        <v>468</v>
      </c>
      <c r="C31" s="88" t="s">
        <v>5</v>
      </c>
      <c r="D31" s="88" t="s">
        <v>469</v>
      </c>
      <c r="E31" s="149" t="s">
        <v>419</v>
      </c>
      <c r="F31" s="149"/>
      <c r="G31" s="89" t="s">
        <v>2</v>
      </c>
      <c r="H31" s="119">
        <v>1</v>
      </c>
      <c r="I31" s="90">
        <v>315</v>
      </c>
      <c r="J31" s="90">
        <v>315</v>
      </c>
    </row>
    <row r="32" spans="1:10" x14ac:dyDescent="0.2">
      <c r="A32" s="88" t="s">
        <v>580</v>
      </c>
      <c r="B32" s="87" t="s">
        <v>536</v>
      </c>
      <c r="C32" s="88" t="s">
        <v>5</v>
      </c>
      <c r="D32" s="88" t="s">
        <v>537</v>
      </c>
      <c r="E32" s="149" t="s">
        <v>419</v>
      </c>
      <c r="F32" s="149"/>
      <c r="G32" s="89" t="s">
        <v>428</v>
      </c>
      <c r="H32" s="119">
        <v>0.15</v>
      </c>
      <c r="I32" s="90">
        <v>25.43</v>
      </c>
      <c r="J32" s="90">
        <v>3.81</v>
      </c>
    </row>
    <row r="33" spans="1:10" ht="25.5" x14ac:dyDescent="0.2">
      <c r="A33" s="88" t="s">
        <v>580</v>
      </c>
      <c r="B33" s="87" t="s">
        <v>484</v>
      </c>
      <c r="C33" s="88" t="s">
        <v>5</v>
      </c>
      <c r="D33" s="88" t="s">
        <v>485</v>
      </c>
      <c r="E33" s="149" t="s">
        <v>419</v>
      </c>
      <c r="F33" s="149"/>
      <c r="G33" s="89" t="s">
        <v>277</v>
      </c>
      <c r="H33" s="119">
        <v>4</v>
      </c>
      <c r="I33" s="90">
        <v>9.26</v>
      </c>
      <c r="J33" s="90">
        <v>37.04</v>
      </c>
    </row>
    <row r="34" spans="1:10" ht="15" customHeight="1" x14ac:dyDescent="0.2">
      <c r="A34" s="88" t="s">
        <v>580</v>
      </c>
      <c r="B34" s="87" t="s">
        <v>544</v>
      </c>
      <c r="C34" s="88" t="s">
        <v>5</v>
      </c>
      <c r="D34" s="88" t="s">
        <v>545</v>
      </c>
      <c r="E34" s="149" t="s">
        <v>419</v>
      </c>
      <c r="F34" s="149"/>
      <c r="G34" s="89" t="s">
        <v>277</v>
      </c>
      <c r="H34" s="119">
        <v>1</v>
      </c>
      <c r="I34" s="90">
        <v>2</v>
      </c>
      <c r="J34" s="90">
        <v>2</v>
      </c>
    </row>
    <row r="35" spans="1:10" ht="25.5" x14ac:dyDescent="0.2">
      <c r="A35" s="116"/>
      <c r="B35" s="116"/>
      <c r="C35" s="116"/>
      <c r="D35" s="116"/>
      <c r="E35" s="116" t="s">
        <v>575</v>
      </c>
      <c r="F35" s="117">
        <v>20.344715699999998</v>
      </c>
      <c r="G35" s="116" t="s">
        <v>576</v>
      </c>
      <c r="H35" s="117">
        <v>23.57</v>
      </c>
      <c r="I35" s="116" t="s">
        <v>577</v>
      </c>
      <c r="J35" s="117">
        <v>43.91</v>
      </c>
    </row>
    <row r="36" spans="1:10" ht="14.25" customHeight="1" x14ac:dyDescent="0.2">
      <c r="A36" s="116"/>
      <c r="B36" s="116"/>
      <c r="C36" s="116"/>
      <c r="D36" s="116"/>
      <c r="E36" s="116" t="s">
        <v>578</v>
      </c>
      <c r="F36" s="117">
        <v>100.19</v>
      </c>
      <c r="G36" s="116"/>
      <c r="H36" s="146" t="s">
        <v>579</v>
      </c>
      <c r="I36" s="146"/>
      <c r="J36" s="117">
        <v>514.54999999999995</v>
      </c>
    </row>
    <row r="37" spans="1:10" ht="14.25" customHeight="1" x14ac:dyDescent="0.2">
      <c r="A37" s="143" t="s">
        <v>581</v>
      </c>
      <c r="B37" s="143"/>
      <c r="C37" s="143"/>
      <c r="D37" s="143"/>
      <c r="E37" s="143"/>
      <c r="F37" s="143"/>
      <c r="G37" s="143"/>
      <c r="H37" s="143"/>
      <c r="I37" s="143"/>
      <c r="J37" s="143"/>
    </row>
    <row r="38" spans="1:10" ht="15" customHeight="1" thickBot="1" x14ac:dyDescent="0.25">
      <c r="A38" s="154" t="s">
        <v>587</v>
      </c>
      <c r="B38" s="154"/>
      <c r="C38" s="154"/>
      <c r="D38" s="154"/>
      <c r="E38" s="154"/>
      <c r="F38" s="154"/>
      <c r="G38" s="154"/>
      <c r="H38" s="154"/>
      <c r="I38" s="154"/>
      <c r="J38" s="154"/>
    </row>
    <row r="39" spans="1:10" ht="15" thickTop="1" x14ac:dyDescent="0.2">
      <c r="A39" s="118"/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ht="15" x14ac:dyDescent="0.2">
      <c r="A40" s="111" t="s">
        <v>21</v>
      </c>
      <c r="B40" s="112" t="s">
        <v>7</v>
      </c>
      <c r="C40" s="111" t="s">
        <v>8</v>
      </c>
      <c r="D40" s="111" t="s">
        <v>9</v>
      </c>
      <c r="E40" s="147" t="s">
        <v>417</v>
      </c>
      <c r="F40" s="147"/>
      <c r="G40" s="113" t="s">
        <v>274</v>
      </c>
      <c r="H40" s="112" t="s">
        <v>275</v>
      </c>
      <c r="I40" s="112" t="s">
        <v>287</v>
      </c>
      <c r="J40" s="112" t="s">
        <v>289</v>
      </c>
    </row>
    <row r="41" spans="1:10" ht="38.25" x14ac:dyDescent="0.2">
      <c r="A41" s="2" t="s">
        <v>567</v>
      </c>
      <c r="B41" s="3" t="s">
        <v>22</v>
      </c>
      <c r="C41" s="2" t="s">
        <v>16</v>
      </c>
      <c r="D41" s="2" t="s">
        <v>23</v>
      </c>
      <c r="E41" s="148" t="s">
        <v>563</v>
      </c>
      <c r="F41" s="148"/>
      <c r="G41" s="7" t="s">
        <v>2</v>
      </c>
      <c r="H41" s="114">
        <v>1</v>
      </c>
      <c r="I41" s="9">
        <v>414.36</v>
      </c>
      <c r="J41" s="9">
        <v>414.36</v>
      </c>
    </row>
    <row r="42" spans="1:10" ht="25.5" x14ac:dyDescent="0.2">
      <c r="A42" s="84" t="s">
        <v>568</v>
      </c>
      <c r="B42" s="83" t="s">
        <v>583</v>
      </c>
      <c r="C42" s="84" t="s">
        <v>5</v>
      </c>
      <c r="D42" s="84" t="s">
        <v>584</v>
      </c>
      <c r="E42" s="145" t="s">
        <v>556</v>
      </c>
      <c r="F42" s="145"/>
      <c r="G42" s="85" t="s">
        <v>418</v>
      </c>
      <c r="H42" s="115">
        <v>2</v>
      </c>
      <c r="I42" s="86">
        <v>17.36</v>
      </c>
      <c r="J42" s="86">
        <v>34.72</v>
      </c>
    </row>
    <row r="43" spans="1:10" ht="25.5" x14ac:dyDescent="0.2">
      <c r="A43" s="84" t="s">
        <v>568</v>
      </c>
      <c r="B43" s="83" t="s">
        <v>585</v>
      </c>
      <c r="C43" s="84" t="s">
        <v>5</v>
      </c>
      <c r="D43" s="84" t="s">
        <v>586</v>
      </c>
      <c r="E43" s="145" t="s">
        <v>556</v>
      </c>
      <c r="F43" s="145"/>
      <c r="G43" s="85" t="s">
        <v>418</v>
      </c>
      <c r="H43" s="115">
        <v>1</v>
      </c>
      <c r="I43" s="86">
        <v>21.79</v>
      </c>
      <c r="J43" s="86">
        <v>21.79</v>
      </c>
    </row>
    <row r="44" spans="1:10" ht="25.5" x14ac:dyDescent="0.2">
      <c r="A44" s="88" t="s">
        <v>580</v>
      </c>
      <c r="B44" s="87" t="s">
        <v>468</v>
      </c>
      <c r="C44" s="88" t="s">
        <v>5</v>
      </c>
      <c r="D44" s="88" t="s">
        <v>469</v>
      </c>
      <c r="E44" s="149" t="s">
        <v>419</v>
      </c>
      <c r="F44" s="149"/>
      <c r="G44" s="89" t="s">
        <v>2</v>
      </c>
      <c r="H44" s="119">
        <v>1</v>
      </c>
      <c r="I44" s="90">
        <v>315</v>
      </c>
      <c r="J44" s="90">
        <v>315</v>
      </c>
    </row>
    <row r="45" spans="1:10" ht="15" customHeight="1" x14ac:dyDescent="0.2">
      <c r="A45" s="88" t="s">
        <v>580</v>
      </c>
      <c r="B45" s="87" t="s">
        <v>536</v>
      </c>
      <c r="C45" s="88" t="s">
        <v>5</v>
      </c>
      <c r="D45" s="88" t="s">
        <v>537</v>
      </c>
      <c r="E45" s="149" t="s">
        <v>419</v>
      </c>
      <c r="F45" s="149"/>
      <c r="G45" s="89" t="s">
        <v>428</v>
      </c>
      <c r="H45" s="119">
        <v>0.15</v>
      </c>
      <c r="I45" s="90">
        <v>25.43</v>
      </c>
      <c r="J45" s="90">
        <v>3.81</v>
      </c>
    </row>
    <row r="46" spans="1:10" ht="25.5" x14ac:dyDescent="0.2">
      <c r="A46" s="88" t="s">
        <v>580</v>
      </c>
      <c r="B46" s="87" t="s">
        <v>484</v>
      </c>
      <c r="C46" s="88" t="s">
        <v>5</v>
      </c>
      <c r="D46" s="88" t="s">
        <v>485</v>
      </c>
      <c r="E46" s="149" t="s">
        <v>419</v>
      </c>
      <c r="F46" s="149"/>
      <c r="G46" s="89" t="s">
        <v>277</v>
      </c>
      <c r="H46" s="119">
        <v>4</v>
      </c>
      <c r="I46" s="90">
        <v>9.26</v>
      </c>
      <c r="J46" s="90">
        <v>37.04</v>
      </c>
    </row>
    <row r="47" spans="1:10" ht="25.5" x14ac:dyDescent="0.2">
      <c r="A47" s="88" t="s">
        <v>580</v>
      </c>
      <c r="B47" s="87" t="s">
        <v>544</v>
      </c>
      <c r="C47" s="88" t="s">
        <v>5</v>
      </c>
      <c r="D47" s="88" t="s">
        <v>545</v>
      </c>
      <c r="E47" s="149" t="s">
        <v>419</v>
      </c>
      <c r="F47" s="149"/>
      <c r="G47" s="89" t="s">
        <v>277</v>
      </c>
      <c r="H47" s="119">
        <v>1</v>
      </c>
      <c r="I47" s="90">
        <v>2</v>
      </c>
      <c r="J47" s="90">
        <v>2</v>
      </c>
    </row>
    <row r="48" spans="1:10" ht="14.25" customHeight="1" x14ac:dyDescent="0.2">
      <c r="A48" s="116"/>
      <c r="B48" s="116"/>
      <c r="C48" s="116"/>
      <c r="D48" s="116"/>
      <c r="E48" s="116" t="s">
        <v>575</v>
      </c>
      <c r="F48" s="117">
        <v>20.344715699999998</v>
      </c>
      <c r="G48" s="116" t="s">
        <v>576</v>
      </c>
      <c r="H48" s="117">
        <v>23.57</v>
      </c>
      <c r="I48" s="116" t="s">
        <v>577</v>
      </c>
      <c r="J48" s="117">
        <v>43.91</v>
      </c>
    </row>
    <row r="49" spans="1:10" ht="14.25" customHeight="1" x14ac:dyDescent="0.2">
      <c r="A49" s="116"/>
      <c r="B49" s="116"/>
      <c r="C49" s="116"/>
      <c r="D49" s="116"/>
      <c r="E49" s="116" t="s">
        <v>578</v>
      </c>
      <c r="F49" s="117">
        <v>100.19</v>
      </c>
      <c r="G49" s="116"/>
      <c r="H49" s="146" t="s">
        <v>579</v>
      </c>
      <c r="I49" s="146"/>
      <c r="J49" s="117">
        <v>514.54999999999995</v>
      </c>
    </row>
    <row r="50" spans="1:10" ht="14.25" customHeight="1" x14ac:dyDescent="0.2">
      <c r="A50" s="143" t="s">
        <v>581</v>
      </c>
      <c r="B50" s="143"/>
      <c r="C50" s="143"/>
      <c r="D50" s="143"/>
      <c r="E50" s="143"/>
      <c r="F50" s="143"/>
      <c r="G50" s="143"/>
      <c r="H50" s="143"/>
      <c r="I50" s="143"/>
      <c r="J50" s="143"/>
    </row>
    <row r="51" spans="1:10" ht="15" customHeight="1" thickBot="1" x14ac:dyDescent="0.25">
      <c r="A51" s="154" t="s">
        <v>587</v>
      </c>
      <c r="B51" s="154"/>
      <c r="C51" s="154"/>
      <c r="D51" s="154"/>
      <c r="E51" s="154"/>
      <c r="F51" s="154"/>
      <c r="G51" s="154"/>
      <c r="H51" s="154"/>
      <c r="I51" s="154"/>
      <c r="J51" s="154"/>
    </row>
    <row r="52" spans="1:10" ht="15" customHeight="1" thickTop="1" x14ac:dyDescent="0.2">
      <c r="A52" s="118"/>
      <c r="B52" s="118"/>
      <c r="C52" s="118"/>
      <c r="D52" s="118"/>
      <c r="E52" s="118"/>
      <c r="F52" s="118"/>
      <c r="G52" s="118"/>
      <c r="H52" s="118"/>
      <c r="I52" s="118"/>
      <c r="J52" s="118"/>
    </row>
    <row r="53" spans="1:10" ht="15" x14ac:dyDescent="0.2">
      <c r="A53" s="111" t="s">
        <v>24</v>
      </c>
      <c r="B53" s="112" t="s">
        <v>7</v>
      </c>
      <c r="C53" s="111" t="s">
        <v>8</v>
      </c>
      <c r="D53" s="111" t="s">
        <v>9</v>
      </c>
      <c r="E53" s="147" t="s">
        <v>417</v>
      </c>
      <c r="F53" s="147"/>
      <c r="G53" s="113" t="s">
        <v>274</v>
      </c>
      <c r="H53" s="112" t="s">
        <v>275</v>
      </c>
      <c r="I53" s="112" t="s">
        <v>287</v>
      </c>
      <c r="J53" s="112" t="s">
        <v>289</v>
      </c>
    </row>
    <row r="54" spans="1:10" ht="14.25" customHeight="1" x14ac:dyDescent="0.2">
      <c r="A54" s="2" t="s">
        <v>567</v>
      </c>
      <c r="B54" s="3" t="s">
        <v>25</v>
      </c>
      <c r="C54" s="2" t="s">
        <v>16</v>
      </c>
      <c r="D54" s="2" t="s">
        <v>26</v>
      </c>
      <c r="E54" s="148" t="s">
        <v>557</v>
      </c>
      <c r="F54" s="148"/>
      <c r="G54" s="7" t="s">
        <v>276</v>
      </c>
      <c r="H54" s="114">
        <v>1</v>
      </c>
      <c r="I54" s="9">
        <v>258.69</v>
      </c>
      <c r="J54" s="9">
        <v>258.69</v>
      </c>
    </row>
    <row r="55" spans="1:10" ht="14.25" customHeight="1" x14ac:dyDescent="0.2">
      <c r="A55" s="84" t="s">
        <v>568</v>
      </c>
      <c r="B55" s="83" t="s">
        <v>583</v>
      </c>
      <c r="C55" s="84" t="s">
        <v>5</v>
      </c>
      <c r="D55" s="84" t="s">
        <v>584</v>
      </c>
      <c r="E55" s="145" t="s">
        <v>556</v>
      </c>
      <c r="F55" s="145"/>
      <c r="G55" s="85" t="s">
        <v>418</v>
      </c>
      <c r="H55" s="115">
        <v>4.5</v>
      </c>
      <c r="I55" s="86">
        <v>17.36</v>
      </c>
      <c r="J55" s="86">
        <v>78.12</v>
      </c>
    </row>
    <row r="56" spans="1:10" ht="25.5" customHeight="1" x14ac:dyDescent="0.2">
      <c r="A56" s="84" t="s">
        <v>568</v>
      </c>
      <c r="B56" s="83" t="s">
        <v>588</v>
      </c>
      <c r="C56" s="84" t="s">
        <v>5</v>
      </c>
      <c r="D56" s="84" t="s">
        <v>589</v>
      </c>
      <c r="E56" s="145" t="s">
        <v>555</v>
      </c>
      <c r="F56" s="145"/>
      <c r="G56" s="85" t="s">
        <v>590</v>
      </c>
      <c r="H56" s="115">
        <v>86.4</v>
      </c>
      <c r="I56" s="86">
        <v>2.09</v>
      </c>
      <c r="J56" s="86">
        <v>180.57</v>
      </c>
    </row>
    <row r="57" spans="1:10" ht="25.5" customHeight="1" x14ac:dyDescent="0.2">
      <c r="A57" s="116"/>
      <c r="B57" s="116"/>
      <c r="C57" s="116"/>
      <c r="D57" s="116"/>
      <c r="E57" s="116" t="s">
        <v>575</v>
      </c>
      <c r="F57" s="117">
        <v>35.843024602696566</v>
      </c>
      <c r="G57" s="116" t="s">
        <v>576</v>
      </c>
      <c r="H57" s="117">
        <v>41.52</v>
      </c>
      <c r="I57" s="116" t="s">
        <v>577</v>
      </c>
      <c r="J57" s="117">
        <v>77.36</v>
      </c>
    </row>
    <row r="58" spans="1:10" ht="15" customHeight="1" thickBot="1" x14ac:dyDescent="0.25">
      <c r="A58" s="116"/>
      <c r="B58" s="116"/>
      <c r="C58" s="116"/>
      <c r="D58" s="116"/>
      <c r="E58" s="116" t="s">
        <v>578</v>
      </c>
      <c r="F58" s="117">
        <v>62.55</v>
      </c>
      <c r="G58" s="116"/>
      <c r="H58" s="146" t="s">
        <v>579</v>
      </c>
      <c r="I58" s="146"/>
      <c r="J58" s="117">
        <v>321.24</v>
      </c>
    </row>
    <row r="59" spans="1:10" ht="15" thickTop="1" x14ac:dyDescent="0.2">
      <c r="A59" s="118"/>
      <c r="B59" s="118"/>
      <c r="C59" s="118"/>
      <c r="D59" s="118"/>
      <c r="E59" s="118"/>
      <c r="F59" s="118"/>
      <c r="G59" s="118"/>
      <c r="H59" s="118"/>
      <c r="I59" s="118"/>
      <c r="J59" s="118"/>
    </row>
    <row r="60" spans="1:10" ht="15" x14ac:dyDescent="0.2">
      <c r="A60" s="111" t="s">
        <v>44</v>
      </c>
      <c r="B60" s="112" t="s">
        <v>7</v>
      </c>
      <c r="C60" s="111" t="s">
        <v>8</v>
      </c>
      <c r="D60" s="111" t="s">
        <v>9</v>
      </c>
      <c r="E60" s="147" t="s">
        <v>417</v>
      </c>
      <c r="F60" s="147"/>
      <c r="G60" s="113" t="s">
        <v>274</v>
      </c>
      <c r="H60" s="112" t="s">
        <v>275</v>
      </c>
      <c r="I60" s="112" t="s">
        <v>287</v>
      </c>
      <c r="J60" s="112" t="s">
        <v>289</v>
      </c>
    </row>
    <row r="61" spans="1:10" ht="14.25" customHeight="1" x14ac:dyDescent="0.2">
      <c r="A61" s="2" t="s">
        <v>567</v>
      </c>
      <c r="B61" s="3" t="s">
        <v>45</v>
      </c>
      <c r="C61" s="2" t="s">
        <v>16</v>
      </c>
      <c r="D61" s="2" t="s">
        <v>46</v>
      </c>
      <c r="E61" s="148" t="s">
        <v>561</v>
      </c>
      <c r="F61" s="148"/>
      <c r="G61" s="7" t="s">
        <v>276</v>
      </c>
      <c r="H61" s="114">
        <v>1</v>
      </c>
      <c r="I61" s="9">
        <v>916.25</v>
      </c>
      <c r="J61" s="9">
        <v>916.25</v>
      </c>
    </row>
    <row r="62" spans="1:10" ht="25.5" customHeight="1" x14ac:dyDescent="0.2">
      <c r="A62" s="84" t="s">
        <v>568</v>
      </c>
      <c r="B62" s="83" t="s">
        <v>139</v>
      </c>
      <c r="C62" s="84" t="s">
        <v>5</v>
      </c>
      <c r="D62" s="84" t="s">
        <v>140</v>
      </c>
      <c r="E62" s="145" t="s">
        <v>551</v>
      </c>
      <c r="F62" s="145"/>
      <c r="G62" s="85" t="s">
        <v>3</v>
      </c>
      <c r="H62" s="115">
        <v>1.2410000000000001</v>
      </c>
      <c r="I62" s="86">
        <v>27.21</v>
      </c>
      <c r="J62" s="86">
        <v>33.76</v>
      </c>
    </row>
    <row r="63" spans="1:10" ht="25.5" customHeight="1" x14ac:dyDescent="0.2">
      <c r="A63" s="84" t="s">
        <v>568</v>
      </c>
      <c r="B63" s="83" t="s">
        <v>591</v>
      </c>
      <c r="C63" s="84" t="s">
        <v>5</v>
      </c>
      <c r="D63" s="84" t="s">
        <v>592</v>
      </c>
      <c r="E63" s="145" t="s">
        <v>551</v>
      </c>
      <c r="F63" s="145"/>
      <c r="G63" s="85" t="s">
        <v>3</v>
      </c>
      <c r="H63" s="115">
        <v>2.6509999999999998</v>
      </c>
      <c r="I63" s="86">
        <v>68.67</v>
      </c>
      <c r="J63" s="86">
        <v>182.04</v>
      </c>
    </row>
    <row r="64" spans="1:10" ht="14.25" customHeight="1" x14ac:dyDescent="0.2">
      <c r="A64" s="88" t="s">
        <v>580</v>
      </c>
      <c r="B64" s="87" t="s">
        <v>507</v>
      </c>
      <c r="C64" s="88" t="s">
        <v>313</v>
      </c>
      <c r="D64" s="88" t="s">
        <v>508</v>
      </c>
      <c r="E64" s="149" t="s">
        <v>419</v>
      </c>
      <c r="F64" s="149"/>
      <c r="G64" s="89" t="s">
        <v>461</v>
      </c>
      <c r="H64" s="119">
        <v>1</v>
      </c>
      <c r="I64" s="90">
        <v>571</v>
      </c>
      <c r="J64" s="90">
        <v>571</v>
      </c>
    </row>
    <row r="65" spans="1:10" ht="25.5" customHeight="1" x14ac:dyDescent="0.2">
      <c r="A65" s="88" t="s">
        <v>580</v>
      </c>
      <c r="B65" s="87" t="s">
        <v>522</v>
      </c>
      <c r="C65" s="88" t="s">
        <v>5</v>
      </c>
      <c r="D65" s="88" t="s">
        <v>523</v>
      </c>
      <c r="E65" s="149" t="s">
        <v>419</v>
      </c>
      <c r="F65" s="149"/>
      <c r="G65" s="89" t="s">
        <v>276</v>
      </c>
      <c r="H65" s="119">
        <v>1</v>
      </c>
      <c r="I65" s="90">
        <v>129.44999999999999</v>
      </c>
      <c r="J65" s="90">
        <v>129.44999999999999</v>
      </c>
    </row>
    <row r="66" spans="1:10" ht="25.5" x14ac:dyDescent="0.2">
      <c r="A66" s="116"/>
      <c r="B66" s="116"/>
      <c r="C66" s="116"/>
      <c r="D66" s="116"/>
      <c r="E66" s="116" t="s">
        <v>575</v>
      </c>
      <c r="F66" s="117">
        <v>74.359449566788683</v>
      </c>
      <c r="G66" s="116" t="s">
        <v>576</v>
      </c>
      <c r="H66" s="117">
        <v>86.13</v>
      </c>
      <c r="I66" s="116" t="s">
        <v>577</v>
      </c>
      <c r="J66" s="117">
        <v>160.49</v>
      </c>
    </row>
    <row r="67" spans="1:10" ht="14.25" customHeight="1" x14ac:dyDescent="0.2">
      <c r="A67" s="116"/>
      <c r="B67" s="116"/>
      <c r="C67" s="116"/>
      <c r="D67" s="116"/>
      <c r="E67" s="116" t="s">
        <v>578</v>
      </c>
      <c r="F67" s="117">
        <v>221.54</v>
      </c>
      <c r="G67" s="116"/>
      <c r="H67" s="146" t="s">
        <v>579</v>
      </c>
      <c r="I67" s="146"/>
      <c r="J67" s="117">
        <v>1137.79</v>
      </c>
    </row>
    <row r="68" spans="1:10" ht="14.25" customHeight="1" x14ac:dyDescent="0.2">
      <c r="A68" s="143" t="s">
        <v>581</v>
      </c>
      <c r="B68" s="143"/>
      <c r="C68" s="143"/>
      <c r="D68" s="143"/>
      <c r="E68" s="143"/>
      <c r="F68" s="143"/>
      <c r="G68" s="143"/>
      <c r="H68" s="143"/>
      <c r="I68" s="143"/>
      <c r="J68" s="143"/>
    </row>
    <row r="69" spans="1:10" ht="15" customHeight="1" thickBot="1" x14ac:dyDescent="0.25">
      <c r="A69" s="154" t="s">
        <v>593</v>
      </c>
      <c r="B69" s="154"/>
      <c r="C69" s="154"/>
      <c r="D69" s="154"/>
      <c r="E69" s="154"/>
      <c r="F69" s="154"/>
      <c r="G69" s="154"/>
      <c r="H69" s="154"/>
      <c r="I69" s="154"/>
      <c r="J69" s="154"/>
    </row>
    <row r="70" spans="1:10" ht="15" thickTop="1" x14ac:dyDescent="0.2">
      <c r="A70" s="118"/>
      <c r="B70" s="118"/>
      <c r="C70" s="118"/>
      <c r="D70" s="118"/>
      <c r="E70" s="118"/>
      <c r="F70" s="118"/>
      <c r="G70" s="118"/>
      <c r="H70" s="118"/>
      <c r="I70" s="118"/>
      <c r="J70" s="118"/>
    </row>
    <row r="71" spans="1:10" ht="15" x14ac:dyDescent="0.2">
      <c r="A71" s="111" t="s">
        <v>47</v>
      </c>
      <c r="B71" s="112" t="s">
        <v>7</v>
      </c>
      <c r="C71" s="111" t="s">
        <v>8</v>
      </c>
      <c r="D71" s="111" t="s">
        <v>9</v>
      </c>
      <c r="E71" s="147" t="s">
        <v>417</v>
      </c>
      <c r="F71" s="147"/>
      <c r="G71" s="113" t="s">
        <v>274</v>
      </c>
      <c r="H71" s="112" t="s">
        <v>275</v>
      </c>
      <c r="I71" s="112" t="s">
        <v>287</v>
      </c>
      <c r="J71" s="112" t="s">
        <v>289</v>
      </c>
    </row>
    <row r="72" spans="1:10" ht="14.25" customHeight="1" x14ac:dyDescent="0.2">
      <c r="A72" s="2" t="s">
        <v>567</v>
      </c>
      <c r="B72" s="3" t="s">
        <v>48</v>
      </c>
      <c r="C72" s="2" t="s">
        <v>16</v>
      </c>
      <c r="D72" s="2" t="s">
        <v>49</v>
      </c>
      <c r="E72" s="148" t="s">
        <v>561</v>
      </c>
      <c r="F72" s="148"/>
      <c r="G72" s="7" t="s">
        <v>276</v>
      </c>
      <c r="H72" s="114">
        <v>1</v>
      </c>
      <c r="I72" s="9">
        <v>755.94</v>
      </c>
      <c r="J72" s="9">
        <v>755.94</v>
      </c>
    </row>
    <row r="73" spans="1:10" ht="25.5" customHeight="1" x14ac:dyDescent="0.2">
      <c r="A73" s="84" t="s">
        <v>568</v>
      </c>
      <c r="B73" s="83" t="s">
        <v>591</v>
      </c>
      <c r="C73" s="84" t="s">
        <v>5</v>
      </c>
      <c r="D73" s="84" t="s">
        <v>592</v>
      </c>
      <c r="E73" s="145" t="s">
        <v>551</v>
      </c>
      <c r="F73" s="145"/>
      <c r="G73" s="85" t="s">
        <v>3</v>
      </c>
      <c r="H73" s="115">
        <v>1.7</v>
      </c>
      <c r="I73" s="86">
        <v>68.67</v>
      </c>
      <c r="J73" s="86">
        <v>116.73</v>
      </c>
    </row>
    <row r="74" spans="1:10" ht="38.25" x14ac:dyDescent="0.2">
      <c r="A74" s="84" t="s">
        <v>568</v>
      </c>
      <c r="B74" s="83" t="s">
        <v>594</v>
      </c>
      <c r="C74" s="84" t="s">
        <v>5</v>
      </c>
      <c r="D74" s="84" t="s">
        <v>595</v>
      </c>
      <c r="E74" s="145" t="s">
        <v>596</v>
      </c>
      <c r="F74" s="145"/>
      <c r="G74" s="85" t="s">
        <v>3</v>
      </c>
      <c r="H74" s="115">
        <v>6.3E-2</v>
      </c>
      <c r="I74" s="86">
        <v>366.35</v>
      </c>
      <c r="J74" s="86">
        <v>23.08</v>
      </c>
    </row>
    <row r="75" spans="1:10" ht="25.5" customHeight="1" x14ac:dyDescent="0.2">
      <c r="A75" s="84" t="s">
        <v>568</v>
      </c>
      <c r="B75" s="83" t="s">
        <v>597</v>
      </c>
      <c r="C75" s="84" t="s">
        <v>5</v>
      </c>
      <c r="D75" s="84" t="s">
        <v>598</v>
      </c>
      <c r="E75" s="145" t="s">
        <v>596</v>
      </c>
      <c r="F75" s="145"/>
      <c r="G75" s="85" t="s">
        <v>3</v>
      </c>
      <c r="H75" s="115">
        <v>6.3E-2</v>
      </c>
      <c r="I75" s="86">
        <v>178.58</v>
      </c>
      <c r="J75" s="86">
        <v>11.25</v>
      </c>
    </row>
    <row r="76" spans="1:10" ht="25.5" x14ac:dyDescent="0.2">
      <c r="A76" s="88" t="s">
        <v>580</v>
      </c>
      <c r="B76" s="87" t="s">
        <v>486</v>
      </c>
      <c r="C76" s="88" t="s">
        <v>5</v>
      </c>
      <c r="D76" s="88" t="s">
        <v>487</v>
      </c>
      <c r="E76" s="149" t="s">
        <v>419</v>
      </c>
      <c r="F76" s="149"/>
      <c r="G76" s="89" t="s">
        <v>3</v>
      </c>
      <c r="H76" s="119">
        <v>0.9</v>
      </c>
      <c r="I76" s="90">
        <v>111.97</v>
      </c>
      <c r="J76" s="90">
        <v>100.77</v>
      </c>
    </row>
    <row r="77" spans="1:10" ht="38.25" x14ac:dyDescent="0.2">
      <c r="A77" s="88" t="s">
        <v>580</v>
      </c>
      <c r="B77" s="87" t="s">
        <v>433</v>
      </c>
      <c r="C77" s="88" t="s">
        <v>5</v>
      </c>
      <c r="D77" s="88" t="s">
        <v>434</v>
      </c>
      <c r="E77" s="149" t="s">
        <v>419</v>
      </c>
      <c r="F77" s="149"/>
      <c r="G77" s="89" t="s">
        <v>276</v>
      </c>
      <c r="H77" s="119">
        <v>2</v>
      </c>
      <c r="I77" s="90">
        <v>187.33</v>
      </c>
      <c r="J77" s="90">
        <v>374.66</v>
      </c>
    </row>
    <row r="78" spans="1:10" x14ac:dyDescent="0.2">
      <c r="A78" s="88" t="s">
        <v>580</v>
      </c>
      <c r="B78" s="87" t="s">
        <v>522</v>
      </c>
      <c r="C78" s="88" t="s">
        <v>5</v>
      </c>
      <c r="D78" s="88" t="s">
        <v>523</v>
      </c>
      <c r="E78" s="149" t="s">
        <v>419</v>
      </c>
      <c r="F78" s="149"/>
      <c r="G78" s="89" t="s">
        <v>276</v>
      </c>
      <c r="H78" s="119">
        <v>1</v>
      </c>
      <c r="I78" s="90">
        <v>129.44999999999999</v>
      </c>
      <c r="J78" s="90">
        <v>129.44999999999999</v>
      </c>
    </row>
    <row r="79" spans="1:10" ht="25.5" customHeight="1" x14ac:dyDescent="0.2">
      <c r="A79" s="116"/>
      <c r="B79" s="116"/>
      <c r="C79" s="116"/>
      <c r="D79" s="116"/>
      <c r="E79" s="116" t="s">
        <v>575</v>
      </c>
      <c r="F79" s="117">
        <v>46.355928276884583</v>
      </c>
      <c r="G79" s="116" t="s">
        <v>576</v>
      </c>
      <c r="H79" s="117">
        <v>53.69</v>
      </c>
      <c r="I79" s="116" t="s">
        <v>577</v>
      </c>
      <c r="J79" s="117">
        <v>100.05</v>
      </c>
    </row>
    <row r="80" spans="1:10" ht="14.25" customHeight="1" x14ac:dyDescent="0.2">
      <c r="A80" s="116"/>
      <c r="B80" s="116"/>
      <c r="C80" s="116"/>
      <c r="D80" s="116"/>
      <c r="E80" s="116" t="s">
        <v>578</v>
      </c>
      <c r="F80" s="117">
        <v>182.78</v>
      </c>
      <c r="G80" s="116"/>
      <c r="H80" s="146" t="s">
        <v>579</v>
      </c>
      <c r="I80" s="146"/>
      <c r="J80" s="117">
        <v>938.72</v>
      </c>
    </row>
    <row r="81" spans="1:10" ht="14.25" customHeight="1" x14ac:dyDescent="0.2">
      <c r="A81" s="143" t="s">
        <v>581</v>
      </c>
      <c r="B81" s="143"/>
      <c r="C81" s="143"/>
      <c r="D81" s="143"/>
      <c r="E81" s="143"/>
      <c r="F81" s="143"/>
      <c r="G81" s="143"/>
      <c r="H81" s="143"/>
      <c r="I81" s="143"/>
      <c r="J81" s="143"/>
    </row>
    <row r="82" spans="1:10" ht="15" customHeight="1" thickBot="1" x14ac:dyDescent="0.25">
      <c r="A82" s="154" t="s">
        <v>599</v>
      </c>
      <c r="B82" s="154"/>
      <c r="C82" s="154"/>
      <c r="D82" s="154"/>
      <c r="E82" s="154"/>
      <c r="F82" s="154"/>
      <c r="G82" s="154"/>
      <c r="H82" s="154"/>
      <c r="I82" s="154"/>
      <c r="J82" s="154"/>
    </row>
    <row r="83" spans="1:10" ht="15" thickTop="1" x14ac:dyDescent="0.2">
      <c r="A83" s="118"/>
      <c r="B83" s="118"/>
      <c r="C83" s="118"/>
      <c r="D83" s="118"/>
      <c r="E83" s="118"/>
      <c r="F83" s="118"/>
      <c r="G83" s="118"/>
      <c r="H83" s="118"/>
      <c r="I83" s="118"/>
      <c r="J83" s="118"/>
    </row>
    <row r="84" spans="1:10" ht="15" x14ac:dyDescent="0.2">
      <c r="A84" s="111" t="s">
        <v>52</v>
      </c>
      <c r="B84" s="112" t="s">
        <v>7</v>
      </c>
      <c r="C84" s="111" t="s">
        <v>8</v>
      </c>
      <c r="D84" s="111" t="s">
        <v>9</v>
      </c>
      <c r="E84" s="147" t="s">
        <v>417</v>
      </c>
      <c r="F84" s="147"/>
      <c r="G84" s="113" t="s">
        <v>274</v>
      </c>
      <c r="H84" s="112" t="s">
        <v>275</v>
      </c>
      <c r="I84" s="112" t="s">
        <v>287</v>
      </c>
      <c r="J84" s="112" t="s">
        <v>289</v>
      </c>
    </row>
    <row r="85" spans="1:10" ht="25.5" x14ac:dyDescent="0.2">
      <c r="A85" s="2" t="s">
        <v>567</v>
      </c>
      <c r="B85" s="3" t="s">
        <v>53</v>
      </c>
      <c r="C85" s="2" t="s">
        <v>16</v>
      </c>
      <c r="D85" s="2" t="s">
        <v>54</v>
      </c>
      <c r="E85" s="148" t="s">
        <v>556</v>
      </c>
      <c r="F85" s="148"/>
      <c r="G85" s="7" t="s">
        <v>276</v>
      </c>
      <c r="H85" s="114">
        <v>1</v>
      </c>
      <c r="I85" s="9">
        <v>679.68</v>
      </c>
      <c r="J85" s="9">
        <v>679.68</v>
      </c>
    </row>
    <row r="86" spans="1:10" ht="15" customHeight="1" x14ac:dyDescent="0.2">
      <c r="A86" s="84" t="s">
        <v>568</v>
      </c>
      <c r="B86" s="83" t="s">
        <v>600</v>
      </c>
      <c r="C86" s="84" t="s">
        <v>5</v>
      </c>
      <c r="D86" s="84" t="s">
        <v>601</v>
      </c>
      <c r="E86" s="145" t="s">
        <v>602</v>
      </c>
      <c r="F86" s="145"/>
      <c r="G86" s="85" t="s">
        <v>2</v>
      </c>
      <c r="H86" s="115">
        <v>1.5</v>
      </c>
      <c r="I86" s="86">
        <v>18.940000000000001</v>
      </c>
      <c r="J86" s="86">
        <v>28.41</v>
      </c>
    </row>
    <row r="87" spans="1:10" ht="38.25" x14ac:dyDescent="0.2">
      <c r="A87" s="84" t="s">
        <v>568</v>
      </c>
      <c r="B87" s="83" t="s">
        <v>603</v>
      </c>
      <c r="C87" s="84" t="s">
        <v>5</v>
      </c>
      <c r="D87" s="84" t="s">
        <v>604</v>
      </c>
      <c r="E87" s="145" t="s">
        <v>602</v>
      </c>
      <c r="F87" s="145"/>
      <c r="G87" s="85" t="s">
        <v>2</v>
      </c>
      <c r="H87" s="115">
        <v>1.5</v>
      </c>
      <c r="I87" s="86">
        <v>23</v>
      </c>
      <c r="J87" s="86">
        <v>34.5</v>
      </c>
    </row>
    <row r="88" spans="1:10" ht="25.5" x14ac:dyDescent="0.2">
      <c r="A88" s="84" t="s">
        <v>568</v>
      </c>
      <c r="B88" s="83" t="s">
        <v>605</v>
      </c>
      <c r="C88" s="84" t="s">
        <v>5</v>
      </c>
      <c r="D88" s="84" t="s">
        <v>606</v>
      </c>
      <c r="E88" s="145" t="s">
        <v>556</v>
      </c>
      <c r="F88" s="145"/>
      <c r="G88" s="85" t="s">
        <v>418</v>
      </c>
      <c r="H88" s="115">
        <v>0.78100000000000003</v>
      </c>
      <c r="I88" s="86">
        <v>21.91</v>
      </c>
      <c r="J88" s="86">
        <v>17.11</v>
      </c>
    </row>
    <row r="89" spans="1:10" ht="25.5" customHeight="1" x14ac:dyDescent="0.2">
      <c r="A89" s="84" t="s">
        <v>568</v>
      </c>
      <c r="B89" s="83" t="s">
        <v>607</v>
      </c>
      <c r="C89" s="84" t="s">
        <v>5</v>
      </c>
      <c r="D89" s="84" t="s">
        <v>608</v>
      </c>
      <c r="E89" s="145" t="s">
        <v>609</v>
      </c>
      <c r="F89" s="145"/>
      <c r="G89" s="85" t="s">
        <v>610</v>
      </c>
      <c r="H89" s="115">
        <v>4.03</v>
      </c>
      <c r="I89" s="86">
        <v>33.47</v>
      </c>
      <c r="J89" s="86">
        <v>134.88</v>
      </c>
    </row>
    <row r="90" spans="1:10" x14ac:dyDescent="0.2">
      <c r="A90" s="88" t="s">
        <v>580</v>
      </c>
      <c r="B90" s="87" t="s">
        <v>546</v>
      </c>
      <c r="C90" s="88" t="s">
        <v>5</v>
      </c>
      <c r="D90" s="88" t="s">
        <v>547</v>
      </c>
      <c r="E90" s="149" t="s">
        <v>419</v>
      </c>
      <c r="F90" s="149"/>
      <c r="G90" s="89" t="s">
        <v>428</v>
      </c>
      <c r="H90" s="119">
        <v>6.3E-2</v>
      </c>
      <c r="I90" s="90">
        <v>39.83</v>
      </c>
      <c r="J90" s="90">
        <v>2.5</v>
      </c>
    </row>
    <row r="91" spans="1:10" ht="25.5" x14ac:dyDescent="0.2">
      <c r="A91" s="88" t="s">
        <v>580</v>
      </c>
      <c r="B91" s="87" t="s">
        <v>492</v>
      </c>
      <c r="C91" s="88" t="s">
        <v>5</v>
      </c>
      <c r="D91" s="88" t="s">
        <v>493</v>
      </c>
      <c r="E91" s="149" t="s">
        <v>419</v>
      </c>
      <c r="F91" s="149"/>
      <c r="G91" s="89" t="s">
        <v>277</v>
      </c>
      <c r="H91" s="119">
        <v>5.2</v>
      </c>
      <c r="I91" s="90">
        <v>43.34</v>
      </c>
      <c r="J91" s="90">
        <v>225.36</v>
      </c>
    </row>
    <row r="92" spans="1:10" x14ac:dyDescent="0.2">
      <c r="A92" s="88" t="s">
        <v>580</v>
      </c>
      <c r="B92" s="87" t="s">
        <v>435</v>
      </c>
      <c r="C92" s="88" t="s">
        <v>5</v>
      </c>
      <c r="D92" s="88" t="s">
        <v>436</v>
      </c>
      <c r="E92" s="149" t="s">
        <v>419</v>
      </c>
      <c r="F92" s="149"/>
      <c r="G92" s="89" t="s">
        <v>428</v>
      </c>
      <c r="H92" s="119">
        <v>0.69440000000000002</v>
      </c>
      <c r="I92" s="90">
        <v>11.51</v>
      </c>
      <c r="J92" s="90">
        <v>7.99</v>
      </c>
    </row>
    <row r="93" spans="1:10" ht="25.5" x14ac:dyDescent="0.2">
      <c r="A93" s="88" t="s">
        <v>580</v>
      </c>
      <c r="B93" s="87" t="s">
        <v>527</v>
      </c>
      <c r="C93" s="88" t="s">
        <v>5</v>
      </c>
      <c r="D93" s="88" t="s">
        <v>528</v>
      </c>
      <c r="E93" s="149" t="s">
        <v>419</v>
      </c>
      <c r="F93" s="149"/>
      <c r="G93" s="89" t="s">
        <v>428</v>
      </c>
      <c r="H93" s="119">
        <v>1.93</v>
      </c>
      <c r="I93" s="90">
        <v>10.9</v>
      </c>
      <c r="J93" s="90">
        <v>21.03</v>
      </c>
    </row>
    <row r="94" spans="1:10" ht="15" customHeight="1" x14ac:dyDescent="0.2">
      <c r="A94" s="88" t="s">
        <v>580</v>
      </c>
      <c r="B94" s="87" t="s">
        <v>468</v>
      </c>
      <c r="C94" s="88" t="s">
        <v>5</v>
      </c>
      <c r="D94" s="88" t="s">
        <v>469</v>
      </c>
      <c r="E94" s="149" t="s">
        <v>419</v>
      </c>
      <c r="F94" s="149"/>
      <c r="G94" s="89" t="s">
        <v>2</v>
      </c>
      <c r="H94" s="119">
        <v>0.66</v>
      </c>
      <c r="I94" s="90">
        <v>315</v>
      </c>
      <c r="J94" s="90">
        <v>207.9</v>
      </c>
    </row>
    <row r="95" spans="1:10" ht="25.5" x14ac:dyDescent="0.2">
      <c r="A95" s="116"/>
      <c r="B95" s="116"/>
      <c r="C95" s="116"/>
      <c r="D95" s="116"/>
      <c r="E95" s="116" t="s">
        <v>575</v>
      </c>
      <c r="F95" s="117">
        <v>25.802715099847102</v>
      </c>
      <c r="G95" s="116" t="s">
        <v>576</v>
      </c>
      <c r="H95" s="117">
        <v>29.89</v>
      </c>
      <c r="I95" s="116" t="s">
        <v>577</v>
      </c>
      <c r="J95" s="117">
        <v>55.69</v>
      </c>
    </row>
    <row r="96" spans="1:10" ht="14.25" customHeight="1" x14ac:dyDescent="0.2">
      <c r="A96" s="116"/>
      <c r="B96" s="116"/>
      <c r="C96" s="116"/>
      <c r="D96" s="116"/>
      <c r="E96" s="116" t="s">
        <v>578</v>
      </c>
      <c r="F96" s="117">
        <v>164.34</v>
      </c>
      <c r="G96" s="116"/>
      <c r="H96" s="146" t="s">
        <v>579</v>
      </c>
      <c r="I96" s="146"/>
      <c r="J96" s="117">
        <v>844.02</v>
      </c>
    </row>
    <row r="97" spans="1:10" ht="14.25" customHeight="1" x14ac:dyDescent="0.2">
      <c r="A97" s="143" t="s">
        <v>581</v>
      </c>
      <c r="B97" s="143"/>
      <c r="C97" s="143"/>
      <c r="D97" s="143"/>
      <c r="E97" s="143"/>
      <c r="F97" s="143"/>
      <c r="G97" s="143"/>
      <c r="H97" s="143"/>
      <c r="I97" s="143"/>
      <c r="J97" s="143"/>
    </row>
    <row r="98" spans="1:10" ht="15" customHeight="1" thickBot="1" x14ac:dyDescent="0.25">
      <c r="A98" s="154" t="s">
        <v>611</v>
      </c>
      <c r="B98" s="154"/>
      <c r="C98" s="154"/>
      <c r="D98" s="154"/>
      <c r="E98" s="154"/>
      <c r="F98" s="154"/>
      <c r="G98" s="154"/>
      <c r="H98" s="154"/>
      <c r="I98" s="154"/>
      <c r="J98" s="154"/>
    </row>
    <row r="99" spans="1:10" ht="15" thickTop="1" x14ac:dyDescent="0.2">
      <c r="A99" s="118"/>
      <c r="B99" s="118"/>
      <c r="C99" s="118"/>
      <c r="D99" s="118"/>
      <c r="E99" s="118"/>
      <c r="F99" s="118"/>
      <c r="G99" s="118"/>
      <c r="H99" s="118"/>
      <c r="I99" s="118"/>
      <c r="J99" s="118"/>
    </row>
    <row r="100" spans="1:10" ht="15" x14ac:dyDescent="0.2">
      <c r="A100" s="111" t="s">
        <v>55</v>
      </c>
      <c r="B100" s="112" t="s">
        <v>7</v>
      </c>
      <c r="C100" s="111" t="s">
        <v>8</v>
      </c>
      <c r="D100" s="111" t="s">
        <v>9</v>
      </c>
      <c r="E100" s="147" t="s">
        <v>417</v>
      </c>
      <c r="F100" s="147"/>
      <c r="G100" s="113" t="s">
        <v>274</v>
      </c>
      <c r="H100" s="112" t="s">
        <v>275</v>
      </c>
      <c r="I100" s="112" t="s">
        <v>287</v>
      </c>
      <c r="J100" s="112" t="s">
        <v>289</v>
      </c>
    </row>
    <row r="101" spans="1:10" ht="38.25" x14ac:dyDescent="0.2">
      <c r="A101" s="2" t="s">
        <v>567</v>
      </c>
      <c r="B101" s="3" t="s">
        <v>56</v>
      </c>
      <c r="C101" s="2" t="s">
        <v>16</v>
      </c>
      <c r="D101" s="2" t="s">
        <v>57</v>
      </c>
      <c r="E101" s="148" t="s">
        <v>557</v>
      </c>
      <c r="F101" s="148"/>
      <c r="G101" s="7" t="s">
        <v>277</v>
      </c>
      <c r="H101" s="114">
        <v>1</v>
      </c>
      <c r="I101" s="9">
        <v>0.83</v>
      </c>
      <c r="J101" s="9">
        <v>0.83</v>
      </c>
    </row>
    <row r="102" spans="1:10" ht="25.5" x14ac:dyDescent="0.2">
      <c r="A102" s="88" t="s">
        <v>580</v>
      </c>
      <c r="B102" s="87" t="s">
        <v>518</v>
      </c>
      <c r="C102" s="88" t="s">
        <v>5</v>
      </c>
      <c r="D102" s="88" t="s">
        <v>519</v>
      </c>
      <c r="E102" s="149" t="s">
        <v>419</v>
      </c>
      <c r="F102" s="149"/>
      <c r="G102" s="89" t="s">
        <v>276</v>
      </c>
      <c r="H102" s="119">
        <v>6.4000000000000003E-3</v>
      </c>
      <c r="I102" s="90">
        <v>49.95</v>
      </c>
      <c r="J102" s="90">
        <v>0.31</v>
      </c>
    </row>
    <row r="103" spans="1:10" x14ac:dyDescent="0.2">
      <c r="A103" s="88" t="s">
        <v>580</v>
      </c>
      <c r="B103" s="87" t="s">
        <v>529</v>
      </c>
      <c r="C103" s="88" t="s">
        <v>313</v>
      </c>
      <c r="D103" s="88" t="s">
        <v>530</v>
      </c>
      <c r="E103" s="149" t="s">
        <v>419</v>
      </c>
      <c r="F103" s="149"/>
      <c r="G103" s="89" t="s">
        <v>531</v>
      </c>
      <c r="H103" s="119">
        <v>1.2</v>
      </c>
      <c r="I103" s="90">
        <v>7.0000000000000007E-2</v>
      </c>
      <c r="J103" s="90">
        <v>0.08</v>
      </c>
    </row>
    <row r="104" spans="1:10" x14ac:dyDescent="0.2">
      <c r="A104" s="88" t="s">
        <v>580</v>
      </c>
      <c r="B104" s="87" t="s">
        <v>500</v>
      </c>
      <c r="C104" s="88" t="s">
        <v>5</v>
      </c>
      <c r="D104" s="88" t="s">
        <v>501</v>
      </c>
      <c r="E104" s="149" t="s">
        <v>419</v>
      </c>
      <c r="F104" s="149"/>
      <c r="G104" s="89" t="s">
        <v>428</v>
      </c>
      <c r="H104" s="119">
        <v>3.95E-2</v>
      </c>
      <c r="I104" s="90">
        <v>11.26</v>
      </c>
      <c r="J104" s="90">
        <v>0.44</v>
      </c>
    </row>
    <row r="105" spans="1:10" ht="25.5" x14ac:dyDescent="0.2">
      <c r="A105" s="116"/>
      <c r="B105" s="116"/>
      <c r="C105" s="116"/>
      <c r="D105" s="116"/>
      <c r="E105" s="116" t="s">
        <v>575</v>
      </c>
      <c r="F105" s="117">
        <v>0</v>
      </c>
      <c r="G105" s="116" t="s">
        <v>576</v>
      </c>
      <c r="H105" s="117">
        <v>0</v>
      </c>
      <c r="I105" s="116" t="s">
        <v>577</v>
      </c>
      <c r="J105" s="117">
        <v>0</v>
      </c>
    </row>
    <row r="106" spans="1:10" ht="14.25" customHeight="1" x14ac:dyDescent="0.2">
      <c r="A106" s="116"/>
      <c r="B106" s="116"/>
      <c r="C106" s="116"/>
      <c r="D106" s="116"/>
      <c r="E106" s="116" t="s">
        <v>578</v>
      </c>
      <c r="F106" s="117">
        <v>0.2</v>
      </c>
      <c r="G106" s="116"/>
      <c r="H106" s="146" t="s">
        <v>579</v>
      </c>
      <c r="I106" s="146"/>
      <c r="J106" s="117">
        <v>1.03</v>
      </c>
    </row>
    <row r="107" spans="1:10" ht="14.25" customHeight="1" x14ac:dyDescent="0.2">
      <c r="A107" s="143" t="s">
        <v>581</v>
      </c>
      <c r="B107" s="143"/>
      <c r="C107" s="143"/>
      <c r="D107" s="143"/>
      <c r="E107" s="143"/>
      <c r="F107" s="143"/>
      <c r="G107" s="143"/>
      <c r="H107" s="143"/>
      <c r="I107" s="143"/>
      <c r="J107" s="143"/>
    </row>
    <row r="108" spans="1:10" ht="15" customHeight="1" thickBot="1" x14ac:dyDescent="0.25">
      <c r="A108" s="154" t="s">
        <v>612</v>
      </c>
      <c r="B108" s="154"/>
      <c r="C108" s="154"/>
      <c r="D108" s="154"/>
      <c r="E108" s="154"/>
      <c r="F108" s="154"/>
      <c r="G108" s="154"/>
      <c r="H108" s="154"/>
      <c r="I108" s="154"/>
      <c r="J108" s="154"/>
    </row>
    <row r="109" spans="1:10" ht="14.25" customHeight="1" thickTop="1" x14ac:dyDescent="0.2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</row>
    <row r="110" spans="1:10" ht="15" x14ac:dyDescent="0.2">
      <c r="A110" s="111" t="s">
        <v>58</v>
      </c>
      <c r="B110" s="112" t="s">
        <v>7</v>
      </c>
      <c r="C110" s="111" t="s">
        <v>8</v>
      </c>
      <c r="D110" s="111" t="s">
        <v>9</v>
      </c>
      <c r="E110" s="147" t="s">
        <v>417</v>
      </c>
      <c r="F110" s="147"/>
      <c r="G110" s="113" t="s">
        <v>274</v>
      </c>
      <c r="H110" s="112" t="s">
        <v>275</v>
      </c>
      <c r="I110" s="112" t="s">
        <v>287</v>
      </c>
      <c r="J110" s="112" t="s">
        <v>289</v>
      </c>
    </row>
    <row r="111" spans="1:10" ht="14.25" customHeight="1" x14ac:dyDescent="0.2">
      <c r="A111" s="2" t="s">
        <v>567</v>
      </c>
      <c r="B111" s="3" t="s">
        <v>59</v>
      </c>
      <c r="C111" s="2" t="s">
        <v>16</v>
      </c>
      <c r="D111" s="2" t="s">
        <v>769</v>
      </c>
      <c r="E111" s="148" t="s">
        <v>557</v>
      </c>
      <c r="F111" s="148"/>
      <c r="G111" s="7" t="s">
        <v>277</v>
      </c>
      <c r="H111" s="114">
        <v>1</v>
      </c>
      <c r="I111" s="9">
        <v>2.81</v>
      </c>
      <c r="J111" s="9">
        <v>2.81</v>
      </c>
    </row>
    <row r="112" spans="1:10" ht="25.5" x14ac:dyDescent="0.2">
      <c r="A112" s="84" t="s">
        <v>568</v>
      </c>
      <c r="B112" s="83" t="s">
        <v>613</v>
      </c>
      <c r="C112" s="84" t="s">
        <v>5</v>
      </c>
      <c r="D112" s="84" t="s">
        <v>614</v>
      </c>
      <c r="E112" s="145" t="s">
        <v>556</v>
      </c>
      <c r="F112" s="145"/>
      <c r="G112" s="85" t="s">
        <v>418</v>
      </c>
      <c r="H112" s="115">
        <v>0.05</v>
      </c>
      <c r="I112" s="86">
        <v>22.29</v>
      </c>
      <c r="J112" s="86">
        <v>1.1100000000000001</v>
      </c>
    </row>
    <row r="113" spans="1:10" ht="25.5" customHeight="1" x14ac:dyDescent="0.2">
      <c r="A113" s="84" t="s">
        <v>568</v>
      </c>
      <c r="B113" s="83" t="s">
        <v>583</v>
      </c>
      <c r="C113" s="84" t="s">
        <v>5</v>
      </c>
      <c r="D113" s="84" t="s">
        <v>584</v>
      </c>
      <c r="E113" s="145" t="s">
        <v>556</v>
      </c>
      <c r="F113" s="145"/>
      <c r="G113" s="85" t="s">
        <v>418</v>
      </c>
      <c r="H113" s="115">
        <v>0.05</v>
      </c>
      <c r="I113" s="86">
        <v>17.36</v>
      </c>
      <c r="J113" s="86">
        <v>0.86</v>
      </c>
    </row>
    <row r="114" spans="1:10" x14ac:dyDescent="0.2">
      <c r="A114" s="88" t="s">
        <v>580</v>
      </c>
      <c r="B114" s="87" t="s">
        <v>516</v>
      </c>
      <c r="C114" s="88" t="s">
        <v>5</v>
      </c>
      <c r="D114" s="88" t="s">
        <v>517</v>
      </c>
      <c r="E114" s="149" t="s">
        <v>419</v>
      </c>
      <c r="F114" s="149"/>
      <c r="G114" s="89" t="s">
        <v>276</v>
      </c>
      <c r="H114" s="119">
        <v>8.9999999999999993E-3</v>
      </c>
      <c r="I114" s="90">
        <v>8.14</v>
      </c>
      <c r="J114" s="90">
        <v>7.0000000000000007E-2</v>
      </c>
    </row>
    <row r="115" spans="1:10" ht="25.5" x14ac:dyDescent="0.2">
      <c r="A115" s="88" t="s">
        <v>580</v>
      </c>
      <c r="B115" s="87" t="s">
        <v>534</v>
      </c>
      <c r="C115" s="88" t="s">
        <v>5</v>
      </c>
      <c r="D115" s="88" t="s">
        <v>535</v>
      </c>
      <c r="E115" s="149" t="s">
        <v>419</v>
      </c>
      <c r="F115" s="149"/>
      <c r="G115" s="89" t="s">
        <v>276</v>
      </c>
      <c r="H115" s="119">
        <v>3.0000000000000001E-3</v>
      </c>
      <c r="I115" s="90">
        <v>3.02</v>
      </c>
      <c r="J115" s="90">
        <v>0</v>
      </c>
    </row>
    <row r="116" spans="1:10" ht="25.5" x14ac:dyDescent="0.2">
      <c r="A116" s="88" t="s">
        <v>580</v>
      </c>
      <c r="B116" s="87" t="s">
        <v>466</v>
      </c>
      <c r="C116" s="88" t="s">
        <v>5</v>
      </c>
      <c r="D116" s="88" t="s">
        <v>467</v>
      </c>
      <c r="E116" s="149" t="s">
        <v>419</v>
      </c>
      <c r="F116" s="149"/>
      <c r="G116" s="89" t="s">
        <v>277</v>
      </c>
      <c r="H116" s="119">
        <v>0.3</v>
      </c>
      <c r="I116" s="90">
        <v>2.2999999999999998</v>
      </c>
      <c r="J116" s="90">
        <v>0.69</v>
      </c>
    </row>
    <row r="117" spans="1:10" x14ac:dyDescent="0.2">
      <c r="A117" s="88" t="s">
        <v>580</v>
      </c>
      <c r="B117" s="87" t="s">
        <v>525</v>
      </c>
      <c r="C117" s="88" t="s">
        <v>5</v>
      </c>
      <c r="D117" s="88" t="s">
        <v>526</v>
      </c>
      <c r="E117" s="149" t="s">
        <v>419</v>
      </c>
      <c r="F117" s="149"/>
      <c r="G117" s="89" t="s">
        <v>276</v>
      </c>
      <c r="H117" s="119">
        <v>8.9999999999999993E-3</v>
      </c>
      <c r="I117" s="90">
        <v>3.07</v>
      </c>
      <c r="J117" s="90">
        <v>0.02</v>
      </c>
    </row>
    <row r="118" spans="1:10" ht="15" customHeight="1" x14ac:dyDescent="0.2">
      <c r="A118" s="88" t="s">
        <v>580</v>
      </c>
      <c r="B118" s="87" t="s">
        <v>514</v>
      </c>
      <c r="C118" s="88" t="s">
        <v>5</v>
      </c>
      <c r="D118" s="88" t="s">
        <v>515</v>
      </c>
      <c r="E118" s="149" t="s">
        <v>419</v>
      </c>
      <c r="F118" s="149"/>
      <c r="G118" s="89" t="s">
        <v>276</v>
      </c>
      <c r="H118" s="119">
        <v>8.9999999999999993E-3</v>
      </c>
      <c r="I118" s="90">
        <v>7.2</v>
      </c>
      <c r="J118" s="90">
        <v>0.06</v>
      </c>
    </row>
    <row r="119" spans="1:10" ht="25.5" x14ac:dyDescent="0.2">
      <c r="A119" s="116"/>
      <c r="B119" s="116"/>
      <c r="C119" s="116"/>
      <c r="D119" s="116"/>
      <c r="E119" s="116" t="s">
        <v>575</v>
      </c>
      <c r="F119" s="117">
        <v>0.71352453319742393</v>
      </c>
      <c r="G119" s="116" t="s">
        <v>576</v>
      </c>
      <c r="H119" s="117">
        <v>0.83</v>
      </c>
      <c r="I119" s="116" t="s">
        <v>577</v>
      </c>
      <c r="J119" s="117">
        <v>1.54</v>
      </c>
    </row>
    <row r="120" spans="1:10" ht="14.25" customHeight="1" x14ac:dyDescent="0.2">
      <c r="A120" s="116"/>
      <c r="B120" s="116"/>
      <c r="C120" s="116"/>
      <c r="D120" s="116"/>
      <c r="E120" s="116" t="s">
        <v>578</v>
      </c>
      <c r="F120" s="117">
        <v>0.67</v>
      </c>
      <c r="G120" s="116"/>
      <c r="H120" s="146" t="s">
        <v>579</v>
      </c>
      <c r="I120" s="146"/>
      <c r="J120" s="117">
        <v>3.48</v>
      </c>
    </row>
    <row r="121" spans="1:10" ht="14.25" customHeight="1" x14ac:dyDescent="0.2">
      <c r="A121" s="143" t="s">
        <v>581</v>
      </c>
      <c r="B121" s="143"/>
      <c r="C121" s="143"/>
      <c r="D121" s="143"/>
      <c r="E121" s="143"/>
      <c r="F121" s="143"/>
      <c r="G121" s="143"/>
      <c r="H121" s="143"/>
      <c r="I121" s="143"/>
      <c r="J121" s="143"/>
    </row>
    <row r="122" spans="1:10" ht="15" customHeight="1" thickBot="1" x14ac:dyDescent="0.25">
      <c r="A122" s="154" t="s">
        <v>615</v>
      </c>
      <c r="B122" s="154"/>
      <c r="C122" s="154"/>
      <c r="D122" s="154"/>
      <c r="E122" s="154"/>
      <c r="F122" s="154"/>
      <c r="G122" s="154"/>
      <c r="H122" s="154"/>
      <c r="I122" s="154"/>
      <c r="J122" s="154"/>
    </row>
    <row r="123" spans="1:10" ht="15" thickTop="1" x14ac:dyDescent="0.2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</row>
    <row r="124" spans="1:10" ht="15" x14ac:dyDescent="0.2">
      <c r="A124" s="111" t="s">
        <v>60</v>
      </c>
      <c r="B124" s="112" t="s">
        <v>7</v>
      </c>
      <c r="C124" s="111" t="s">
        <v>8</v>
      </c>
      <c r="D124" s="111" t="s">
        <v>9</v>
      </c>
      <c r="E124" s="147" t="s">
        <v>417</v>
      </c>
      <c r="F124" s="147"/>
      <c r="G124" s="113" t="s">
        <v>274</v>
      </c>
      <c r="H124" s="112" t="s">
        <v>275</v>
      </c>
      <c r="I124" s="112" t="s">
        <v>287</v>
      </c>
      <c r="J124" s="112" t="s">
        <v>289</v>
      </c>
    </row>
    <row r="125" spans="1:10" ht="14.25" customHeight="1" x14ac:dyDescent="0.2">
      <c r="A125" s="2" t="s">
        <v>567</v>
      </c>
      <c r="B125" s="3" t="s">
        <v>61</v>
      </c>
      <c r="C125" s="2" t="s">
        <v>16</v>
      </c>
      <c r="D125" s="2" t="s">
        <v>62</v>
      </c>
      <c r="E125" s="148" t="s">
        <v>557</v>
      </c>
      <c r="F125" s="148"/>
      <c r="G125" s="7" t="s">
        <v>277</v>
      </c>
      <c r="H125" s="114">
        <v>1</v>
      </c>
      <c r="I125" s="9">
        <v>4.3600000000000003</v>
      </c>
      <c r="J125" s="9">
        <v>4.3600000000000003</v>
      </c>
    </row>
    <row r="126" spans="1:10" ht="25.5" x14ac:dyDescent="0.2">
      <c r="A126" s="84" t="s">
        <v>568</v>
      </c>
      <c r="B126" s="83" t="s">
        <v>583</v>
      </c>
      <c r="C126" s="84" t="s">
        <v>5</v>
      </c>
      <c r="D126" s="84" t="s">
        <v>584</v>
      </c>
      <c r="E126" s="145" t="s">
        <v>556</v>
      </c>
      <c r="F126" s="145"/>
      <c r="G126" s="85" t="s">
        <v>418</v>
      </c>
      <c r="H126" s="115">
        <v>8.3299999999999999E-2</v>
      </c>
      <c r="I126" s="86">
        <v>17.36</v>
      </c>
      <c r="J126" s="86">
        <v>1.44</v>
      </c>
    </row>
    <row r="127" spans="1:10" ht="38.25" x14ac:dyDescent="0.2">
      <c r="A127" s="84" t="s">
        <v>568</v>
      </c>
      <c r="B127" s="83" t="s">
        <v>616</v>
      </c>
      <c r="C127" s="84" t="s">
        <v>5</v>
      </c>
      <c r="D127" s="84" t="s">
        <v>617</v>
      </c>
      <c r="E127" s="145" t="s">
        <v>596</v>
      </c>
      <c r="F127" s="145"/>
      <c r="G127" s="85" t="s">
        <v>2</v>
      </c>
      <c r="H127" s="115">
        <v>1.2E-2</v>
      </c>
      <c r="I127" s="86">
        <v>102.89</v>
      </c>
      <c r="J127" s="86">
        <v>1.23</v>
      </c>
    </row>
    <row r="128" spans="1:10" ht="14.25" customHeight="1" x14ac:dyDescent="0.2">
      <c r="A128" s="84" t="s">
        <v>568</v>
      </c>
      <c r="B128" s="83" t="s">
        <v>594</v>
      </c>
      <c r="C128" s="84" t="s">
        <v>5</v>
      </c>
      <c r="D128" s="84" t="s">
        <v>595</v>
      </c>
      <c r="E128" s="145" t="s">
        <v>596</v>
      </c>
      <c r="F128" s="145"/>
      <c r="G128" s="85" t="s">
        <v>3</v>
      </c>
      <c r="H128" s="115">
        <v>1.4E-3</v>
      </c>
      <c r="I128" s="86">
        <v>366.35</v>
      </c>
      <c r="J128" s="86">
        <v>0.51</v>
      </c>
    </row>
    <row r="129" spans="1:10" ht="25.5" customHeight="1" x14ac:dyDescent="0.2">
      <c r="A129" s="84" t="s">
        <v>568</v>
      </c>
      <c r="B129" s="83" t="s">
        <v>597</v>
      </c>
      <c r="C129" s="84" t="s">
        <v>5</v>
      </c>
      <c r="D129" s="84" t="s">
        <v>598</v>
      </c>
      <c r="E129" s="145" t="s">
        <v>596</v>
      </c>
      <c r="F129" s="145"/>
      <c r="G129" s="85" t="s">
        <v>3</v>
      </c>
      <c r="H129" s="115">
        <v>1.4E-3</v>
      </c>
      <c r="I129" s="86">
        <v>178.58</v>
      </c>
      <c r="J129" s="86">
        <v>0.25</v>
      </c>
    </row>
    <row r="130" spans="1:10" ht="38.25" customHeight="1" x14ac:dyDescent="0.2">
      <c r="A130" s="88" t="s">
        <v>580</v>
      </c>
      <c r="B130" s="87" t="s">
        <v>464</v>
      </c>
      <c r="C130" s="88" t="s">
        <v>5</v>
      </c>
      <c r="D130" s="88" t="s">
        <v>465</v>
      </c>
      <c r="E130" s="149" t="s">
        <v>419</v>
      </c>
      <c r="F130" s="149"/>
      <c r="G130" s="89" t="s">
        <v>428</v>
      </c>
      <c r="H130" s="119">
        <v>9.5999999999999992E-3</v>
      </c>
      <c r="I130" s="90">
        <v>41.39</v>
      </c>
      <c r="J130" s="90">
        <v>0.39</v>
      </c>
    </row>
    <row r="131" spans="1:10" ht="25.5" customHeight="1" x14ac:dyDescent="0.2">
      <c r="A131" s="88" t="s">
        <v>580</v>
      </c>
      <c r="B131" s="87" t="s">
        <v>480</v>
      </c>
      <c r="C131" s="88" t="s">
        <v>5</v>
      </c>
      <c r="D131" s="88" t="s">
        <v>481</v>
      </c>
      <c r="E131" s="149" t="s">
        <v>419</v>
      </c>
      <c r="F131" s="149"/>
      <c r="G131" s="89" t="s">
        <v>277</v>
      </c>
      <c r="H131" s="119">
        <v>0.1</v>
      </c>
      <c r="I131" s="90">
        <v>2.12</v>
      </c>
      <c r="J131" s="90">
        <v>0.21</v>
      </c>
    </row>
    <row r="132" spans="1:10" x14ac:dyDescent="0.2">
      <c r="A132" s="88" t="s">
        <v>580</v>
      </c>
      <c r="B132" s="87" t="s">
        <v>474</v>
      </c>
      <c r="C132" s="88" t="s">
        <v>5</v>
      </c>
      <c r="D132" s="88" t="s">
        <v>475</v>
      </c>
      <c r="E132" s="149" t="s">
        <v>419</v>
      </c>
      <c r="F132" s="149"/>
      <c r="G132" s="89" t="s">
        <v>428</v>
      </c>
      <c r="H132" s="119">
        <v>3.2000000000000001E-2</v>
      </c>
      <c r="I132" s="90">
        <v>10.61</v>
      </c>
      <c r="J132" s="90">
        <v>0.33</v>
      </c>
    </row>
    <row r="133" spans="1:10" ht="15" customHeight="1" x14ac:dyDescent="0.2">
      <c r="A133" s="116"/>
      <c r="B133" s="116"/>
      <c r="C133" s="116"/>
      <c r="D133" s="116"/>
      <c r="E133" s="116" t="s">
        <v>575</v>
      </c>
      <c r="F133" s="117">
        <v>0.78765695223092247</v>
      </c>
      <c r="G133" s="116" t="s">
        <v>576</v>
      </c>
      <c r="H133" s="117">
        <v>0.91</v>
      </c>
      <c r="I133" s="116" t="s">
        <v>577</v>
      </c>
      <c r="J133" s="117">
        <v>1.7</v>
      </c>
    </row>
    <row r="134" spans="1:10" ht="14.25" customHeight="1" x14ac:dyDescent="0.2">
      <c r="A134" s="116"/>
      <c r="B134" s="116"/>
      <c r="C134" s="116"/>
      <c r="D134" s="116"/>
      <c r="E134" s="116" t="s">
        <v>578</v>
      </c>
      <c r="F134" s="117">
        <v>1.05</v>
      </c>
      <c r="G134" s="116"/>
      <c r="H134" s="146" t="s">
        <v>579</v>
      </c>
      <c r="I134" s="146"/>
      <c r="J134" s="117">
        <v>5.41</v>
      </c>
    </row>
    <row r="135" spans="1:10" ht="14.25" customHeight="1" x14ac:dyDescent="0.2">
      <c r="A135" s="143" t="s">
        <v>581</v>
      </c>
      <c r="B135" s="143"/>
      <c r="C135" s="143"/>
      <c r="D135" s="143"/>
      <c r="E135" s="143"/>
      <c r="F135" s="143"/>
      <c r="G135" s="143"/>
      <c r="H135" s="143"/>
      <c r="I135" s="143"/>
      <c r="J135" s="143"/>
    </row>
    <row r="136" spans="1:10" ht="15" customHeight="1" thickBot="1" x14ac:dyDescent="0.25">
      <c r="A136" s="154" t="s">
        <v>618</v>
      </c>
      <c r="B136" s="154"/>
      <c r="C136" s="154"/>
      <c r="D136" s="154"/>
      <c r="E136" s="154"/>
      <c r="F136" s="154"/>
      <c r="G136" s="154"/>
      <c r="H136" s="154"/>
      <c r="I136" s="154"/>
      <c r="J136" s="154"/>
    </row>
    <row r="137" spans="1:10" ht="15" thickTop="1" x14ac:dyDescent="0.2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</row>
    <row r="138" spans="1:10" ht="15" x14ac:dyDescent="0.2">
      <c r="A138" s="111" t="s">
        <v>76</v>
      </c>
      <c r="B138" s="112" t="s">
        <v>7</v>
      </c>
      <c r="C138" s="111" t="s">
        <v>8</v>
      </c>
      <c r="D138" s="111" t="s">
        <v>9</v>
      </c>
      <c r="E138" s="147" t="s">
        <v>417</v>
      </c>
      <c r="F138" s="147"/>
      <c r="G138" s="113" t="s">
        <v>274</v>
      </c>
      <c r="H138" s="112" t="s">
        <v>275</v>
      </c>
      <c r="I138" s="112" t="s">
        <v>287</v>
      </c>
      <c r="J138" s="112" t="s">
        <v>289</v>
      </c>
    </row>
    <row r="139" spans="1:10" ht="25.5" customHeight="1" x14ac:dyDescent="0.2">
      <c r="A139" s="2" t="s">
        <v>567</v>
      </c>
      <c r="B139" s="3" t="s">
        <v>77</v>
      </c>
      <c r="C139" s="2" t="s">
        <v>16</v>
      </c>
      <c r="D139" s="2" t="s">
        <v>78</v>
      </c>
      <c r="E139" s="148" t="s">
        <v>557</v>
      </c>
      <c r="F139" s="148"/>
      <c r="G139" s="7" t="s">
        <v>3</v>
      </c>
      <c r="H139" s="114">
        <v>1</v>
      </c>
      <c r="I139" s="9">
        <v>40.61</v>
      </c>
      <c r="J139" s="9">
        <v>40.61</v>
      </c>
    </row>
    <row r="140" spans="1:10" ht="15" customHeight="1" x14ac:dyDescent="0.2">
      <c r="A140" s="84" t="s">
        <v>568</v>
      </c>
      <c r="B140" s="83" t="s">
        <v>619</v>
      </c>
      <c r="C140" s="84" t="s">
        <v>5</v>
      </c>
      <c r="D140" s="84" t="s">
        <v>620</v>
      </c>
      <c r="E140" s="145" t="s">
        <v>609</v>
      </c>
      <c r="F140" s="145"/>
      <c r="G140" s="85" t="s">
        <v>610</v>
      </c>
      <c r="H140" s="115">
        <v>0.24</v>
      </c>
      <c r="I140" s="86">
        <v>139.43</v>
      </c>
      <c r="J140" s="86">
        <v>33.46</v>
      </c>
    </row>
    <row r="141" spans="1:10" ht="51" x14ac:dyDescent="0.2">
      <c r="A141" s="84" t="s">
        <v>568</v>
      </c>
      <c r="B141" s="83" t="s">
        <v>621</v>
      </c>
      <c r="C141" s="84" t="s">
        <v>5</v>
      </c>
      <c r="D141" s="84" t="s">
        <v>622</v>
      </c>
      <c r="E141" s="145" t="s">
        <v>609</v>
      </c>
      <c r="F141" s="145"/>
      <c r="G141" s="85" t="s">
        <v>623</v>
      </c>
      <c r="H141" s="115">
        <v>0.1394</v>
      </c>
      <c r="I141" s="86">
        <v>51.31</v>
      </c>
      <c r="J141" s="86">
        <v>7.15</v>
      </c>
    </row>
    <row r="142" spans="1:10" ht="25.5" x14ac:dyDescent="0.2">
      <c r="A142" s="116"/>
      <c r="B142" s="116"/>
      <c r="C142" s="116"/>
      <c r="D142" s="116"/>
      <c r="E142" s="116" t="s">
        <v>575</v>
      </c>
      <c r="F142" s="117">
        <v>3.6046888755038689</v>
      </c>
      <c r="G142" s="116" t="s">
        <v>576</v>
      </c>
      <c r="H142" s="117">
        <v>4.18</v>
      </c>
      <c r="I142" s="116" t="s">
        <v>577</v>
      </c>
      <c r="J142" s="117">
        <v>7.78</v>
      </c>
    </row>
    <row r="143" spans="1:10" ht="14.25" customHeight="1" x14ac:dyDescent="0.2">
      <c r="A143" s="116"/>
      <c r="B143" s="116"/>
      <c r="C143" s="116"/>
      <c r="D143" s="116"/>
      <c r="E143" s="116" t="s">
        <v>578</v>
      </c>
      <c r="F143" s="117">
        <v>9.81</v>
      </c>
      <c r="G143" s="116"/>
      <c r="H143" s="146" t="s">
        <v>579</v>
      </c>
      <c r="I143" s="146"/>
      <c r="J143" s="117">
        <v>50.42</v>
      </c>
    </row>
    <row r="144" spans="1:10" ht="14.25" customHeight="1" x14ac:dyDescent="0.2">
      <c r="A144" s="143" t="s">
        <v>581</v>
      </c>
      <c r="B144" s="143"/>
      <c r="C144" s="143"/>
      <c r="D144" s="143"/>
      <c r="E144" s="143"/>
      <c r="F144" s="143"/>
      <c r="G144" s="143"/>
      <c r="H144" s="143"/>
      <c r="I144" s="143"/>
      <c r="J144" s="143"/>
    </row>
    <row r="145" spans="1:10" ht="15" customHeight="1" thickBot="1" x14ac:dyDescent="0.25">
      <c r="A145" s="154" t="s">
        <v>624</v>
      </c>
      <c r="B145" s="154"/>
      <c r="C145" s="154"/>
      <c r="D145" s="154"/>
      <c r="E145" s="154"/>
      <c r="F145" s="154"/>
      <c r="G145" s="154"/>
      <c r="H145" s="154"/>
      <c r="I145" s="154"/>
      <c r="J145" s="154"/>
    </row>
    <row r="146" spans="1:10" ht="15" thickTop="1" x14ac:dyDescent="0.2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</row>
    <row r="147" spans="1:10" ht="15" customHeight="1" x14ac:dyDescent="0.2">
      <c r="A147" s="111" t="s">
        <v>79</v>
      </c>
      <c r="B147" s="112" t="s">
        <v>7</v>
      </c>
      <c r="C147" s="111" t="s">
        <v>8</v>
      </c>
      <c r="D147" s="111" t="s">
        <v>9</v>
      </c>
      <c r="E147" s="147" t="s">
        <v>417</v>
      </c>
      <c r="F147" s="147"/>
      <c r="G147" s="113" t="s">
        <v>274</v>
      </c>
      <c r="H147" s="112" t="s">
        <v>275</v>
      </c>
      <c r="I147" s="112" t="s">
        <v>287</v>
      </c>
      <c r="J147" s="112" t="s">
        <v>289</v>
      </c>
    </row>
    <row r="148" spans="1:10" ht="14.25" customHeight="1" x14ac:dyDescent="0.2">
      <c r="A148" s="2" t="s">
        <v>567</v>
      </c>
      <c r="B148" s="3" t="s">
        <v>317</v>
      </c>
      <c r="C148" s="2" t="s">
        <v>16</v>
      </c>
      <c r="D148" s="2" t="s">
        <v>304</v>
      </c>
      <c r="E148" s="148" t="s">
        <v>556</v>
      </c>
      <c r="F148" s="148"/>
      <c r="G148" s="7" t="s">
        <v>3</v>
      </c>
      <c r="H148" s="114">
        <v>1</v>
      </c>
      <c r="I148" s="9">
        <v>384.03</v>
      </c>
      <c r="J148" s="9">
        <v>384.03</v>
      </c>
    </row>
    <row r="149" spans="1:10" ht="25.5" x14ac:dyDescent="0.2">
      <c r="A149" s="84" t="s">
        <v>568</v>
      </c>
      <c r="B149" s="83" t="s">
        <v>583</v>
      </c>
      <c r="C149" s="84" t="s">
        <v>5</v>
      </c>
      <c r="D149" s="84" t="s">
        <v>584</v>
      </c>
      <c r="E149" s="145" t="s">
        <v>556</v>
      </c>
      <c r="F149" s="145"/>
      <c r="G149" s="85" t="s">
        <v>418</v>
      </c>
      <c r="H149" s="115">
        <v>1.5</v>
      </c>
      <c r="I149" s="86">
        <v>17.36</v>
      </c>
      <c r="J149" s="86">
        <v>26.04</v>
      </c>
    </row>
    <row r="150" spans="1:10" ht="38.25" customHeight="1" x14ac:dyDescent="0.2">
      <c r="A150" s="84" t="s">
        <v>568</v>
      </c>
      <c r="B150" s="83" t="s">
        <v>625</v>
      </c>
      <c r="C150" s="84" t="s">
        <v>5</v>
      </c>
      <c r="D150" s="84" t="s">
        <v>626</v>
      </c>
      <c r="E150" s="145" t="s">
        <v>609</v>
      </c>
      <c r="F150" s="145"/>
      <c r="G150" s="85" t="s">
        <v>610</v>
      </c>
      <c r="H150" s="115">
        <v>2.5</v>
      </c>
      <c r="I150" s="86">
        <v>82.45</v>
      </c>
      <c r="J150" s="86">
        <v>206.12</v>
      </c>
    </row>
    <row r="151" spans="1:10" ht="25.5" customHeight="1" x14ac:dyDescent="0.2">
      <c r="A151" s="84" t="s">
        <v>568</v>
      </c>
      <c r="B151" s="83" t="s">
        <v>627</v>
      </c>
      <c r="C151" s="84" t="s">
        <v>5</v>
      </c>
      <c r="D151" s="84" t="s">
        <v>628</v>
      </c>
      <c r="E151" s="145" t="s">
        <v>609</v>
      </c>
      <c r="F151" s="145"/>
      <c r="G151" s="85" t="s">
        <v>610</v>
      </c>
      <c r="H151" s="115">
        <v>7.5</v>
      </c>
      <c r="I151" s="86">
        <v>20.25</v>
      </c>
      <c r="J151" s="86">
        <v>151.87</v>
      </c>
    </row>
    <row r="152" spans="1:10" ht="25.5" x14ac:dyDescent="0.2">
      <c r="A152" s="116"/>
      <c r="B152" s="116"/>
      <c r="C152" s="116"/>
      <c r="D152" s="116"/>
      <c r="E152" s="116" t="s">
        <v>575</v>
      </c>
      <c r="F152" s="117">
        <v>56.229439836908675</v>
      </c>
      <c r="G152" s="116" t="s">
        <v>576</v>
      </c>
      <c r="H152" s="117">
        <v>65.13</v>
      </c>
      <c r="I152" s="116" t="s">
        <v>577</v>
      </c>
      <c r="J152" s="117">
        <v>121.36</v>
      </c>
    </row>
    <row r="153" spans="1:10" ht="14.25" customHeight="1" x14ac:dyDescent="0.2">
      <c r="A153" s="116"/>
      <c r="B153" s="116"/>
      <c r="C153" s="116"/>
      <c r="D153" s="116"/>
      <c r="E153" s="116" t="s">
        <v>578</v>
      </c>
      <c r="F153" s="117">
        <v>92.85</v>
      </c>
      <c r="G153" s="116"/>
      <c r="H153" s="146" t="s">
        <v>579</v>
      </c>
      <c r="I153" s="146"/>
      <c r="J153" s="117">
        <v>476.88</v>
      </c>
    </row>
    <row r="154" spans="1:10" ht="14.25" customHeight="1" x14ac:dyDescent="0.2">
      <c r="A154" s="143" t="s">
        <v>581</v>
      </c>
      <c r="B154" s="143"/>
      <c r="C154" s="143"/>
      <c r="D154" s="143"/>
      <c r="E154" s="143"/>
      <c r="F154" s="143"/>
      <c r="G154" s="143"/>
      <c r="H154" s="143"/>
      <c r="I154" s="143"/>
      <c r="J154" s="143"/>
    </row>
    <row r="155" spans="1:10" ht="15" customHeight="1" thickBot="1" x14ac:dyDescent="0.25">
      <c r="A155" s="154" t="s">
        <v>629</v>
      </c>
      <c r="B155" s="154"/>
      <c r="C155" s="154"/>
      <c r="D155" s="154"/>
      <c r="E155" s="154"/>
      <c r="F155" s="154"/>
      <c r="G155" s="154"/>
      <c r="H155" s="154"/>
      <c r="I155" s="154"/>
      <c r="J155" s="154"/>
    </row>
    <row r="156" spans="1:10" ht="15" thickTop="1" x14ac:dyDescent="0.2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</row>
    <row r="157" spans="1:10" ht="15" x14ac:dyDescent="0.2">
      <c r="A157" s="111" t="s">
        <v>318</v>
      </c>
      <c r="B157" s="112" t="s">
        <v>7</v>
      </c>
      <c r="C157" s="111" t="s">
        <v>8</v>
      </c>
      <c r="D157" s="111" t="s">
        <v>9</v>
      </c>
      <c r="E157" s="147" t="s">
        <v>417</v>
      </c>
      <c r="F157" s="147"/>
      <c r="G157" s="113" t="s">
        <v>274</v>
      </c>
      <c r="H157" s="112" t="s">
        <v>275</v>
      </c>
      <c r="I157" s="112" t="s">
        <v>287</v>
      </c>
      <c r="J157" s="112" t="s">
        <v>289</v>
      </c>
    </row>
    <row r="158" spans="1:10" ht="14.25" customHeight="1" x14ac:dyDescent="0.2">
      <c r="A158" s="2" t="s">
        <v>567</v>
      </c>
      <c r="B158" s="3" t="s">
        <v>262</v>
      </c>
      <c r="C158" s="2" t="s">
        <v>16</v>
      </c>
      <c r="D158" s="2" t="s">
        <v>263</v>
      </c>
      <c r="E158" s="148" t="s">
        <v>556</v>
      </c>
      <c r="F158" s="148"/>
      <c r="G158" s="7" t="s">
        <v>3</v>
      </c>
      <c r="H158" s="114">
        <v>1</v>
      </c>
      <c r="I158" s="9">
        <v>174.11</v>
      </c>
      <c r="J158" s="9">
        <v>174.11</v>
      </c>
    </row>
    <row r="159" spans="1:10" ht="25.5" customHeight="1" x14ac:dyDescent="0.2">
      <c r="A159" s="84" t="s">
        <v>568</v>
      </c>
      <c r="B159" s="83" t="s">
        <v>630</v>
      </c>
      <c r="C159" s="84" t="s">
        <v>5</v>
      </c>
      <c r="D159" s="84" t="s">
        <v>631</v>
      </c>
      <c r="E159" s="145" t="s">
        <v>556</v>
      </c>
      <c r="F159" s="145"/>
      <c r="G159" s="85" t="s">
        <v>418</v>
      </c>
      <c r="H159" s="115">
        <v>1</v>
      </c>
      <c r="I159" s="86">
        <v>22.04</v>
      </c>
      <c r="J159" s="86">
        <v>22.04</v>
      </c>
    </row>
    <row r="160" spans="1:10" ht="25.5" x14ac:dyDescent="0.2">
      <c r="A160" s="84" t="s">
        <v>568</v>
      </c>
      <c r="B160" s="83" t="s">
        <v>583</v>
      </c>
      <c r="C160" s="84" t="s">
        <v>5</v>
      </c>
      <c r="D160" s="84" t="s">
        <v>584</v>
      </c>
      <c r="E160" s="145" t="s">
        <v>556</v>
      </c>
      <c r="F160" s="145"/>
      <c r="G160" s="85" t="s">
        <v>418</v>
      </c>
      <c r="H160" s="115">
        <v>8.76</v>
      </c>
      <c r="I160" s="86">
        <v>17.36</v>
      </c>
      <c r="J160" s="86">
        <v>152.07</v>
      </c>
    </row>
    <row r="161" spans="1:10" ht="25.5" x14ac:dyDescent="0.2">
      <c r="A161" s="116"/>
      <c r="B161" s="116"/>
      <c r="C161" s="116"/>
      <c r="D161" s="116"/>
      <c r="E161" s="116" t="s">
        <v>575</v>
      </c>
      <c r="F161" s="117">
        <v>61.622573321595702</v>
      </c>
      <c r="G161" s="116" t="s">
        <v>576</v>
      </c>
      <c r="H161" s="117">
        <v>71.38</v>
      </c>
      <c r="I161" s="116" t="s">
        <v>577</v>
      </c>
      <c r="J161" s="117">
        <v>133</v>
      </c>
    </row>
    <row r="162" spans="1:10" ht="14.25" customHeight="1" x14ac:dyDescent="0.2">
      <c r="A162" s="116"/>
      <c r="B162" s="116"/>
      <c r="C162" s="116"/>
      <c r="D162" s="116"/>
      <c r="E162" s="116" t="s">
        <v>578</v>
      </c>
      <c r="F162" s="117">
        <v>42.09</v>
      </c>
      <c r="G162" s="116"/>
      <c r="H162" s="146" t="s">
        <v>579</v>
      </c>
      <c r="I162" s="146"/>
      <c r="J162" s="117">
        <v>216.2</v>
      </c>
    </row>
    <row r="163" spans="1:10" ht="14.25" customHeight="1" x14ac:dyDescent="0.2">
      <c r="A163" s="143" t="s">
        <v>581</v>
      </c>
      <c r="B163" s="143"/>
      <c r="C163" s="143"/>
      <c r="D163" s="143"/>
      <c r="E163" s="143"/>
      <c r="F163" s="143"/>
      <c r="G163" s="143"/>
      <c r="H163" s="143"/>
      <c r="I163" s="143"/>
      <c r="J163" s="143"/>
    </row>
    <row r="164" spans="1:10" ht="15" customHeight="1" thickBot="1" x14ac:dyDescent="0.25">
      <c r="A164" s="154" t="s">
        <v>632</v>
      </c>
      <c r="B164" s="154"/>
      <c r="C164" s="154"/>
      <c r="D164" s="154"/>
      <c r="E164" s="154"/>
      <c r="F164" s="154"/>
      <c r="G164" s="154"/>
      <c r="H164" s="154"/>
      <c r="I164" s="154"/>
      <c r="J164" s="154"/>
    </row>
    <row r="165" spans="1:10" ht="15" thickTop="1" x14ac:dyDescent="0.2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</row>
    <row r="166" spans="1:10" ht="15" x14ac:dyDescent="0.2">
      <c r="A166" s="111" t="s">
        <v>319</v>
      </c>
      <c r="B166" s="112" t="s">
        <v>7</v>
      </c>
      <c r="C166" s="111" t="s">
        <v>8</v>
      </c>
      <c r="D166" s="111" t="s">
        <v>9</v>
      </c>
      <c r="E166" s="147" t="s">
        <v>417</v>
      </c>
      <c r="F166" s="147"/>
      <c r="G166" s="113" t="s">
        <v>274</v>
      </c>
      <c r="H166" s="112" t="s">
        <v>275</v>
      </c>
      <c r="I166" s="112" t="s">
        <v>287</v>
      </c>
      <c r="J166" s="112" t="s">
        <v>289</v>
      </c>
    </row>
    <row r="167" spans="1:10" ht="25.5" customHeight="1" x14ac:dyDescent="0.2">
      <c r="A167" s="2" t="s">
        <v>567</v>
      </c>
      <c r="B167" s="3" t="s">
        <v>80</v>
      </c>
      <c r="C167" s="2" t="s">
        <v>16</v>
      </c>
      <c r="D167" s="2" t="s">
        <v>81</v>
      </c>
      <c r="E167" s="148" t="s">
        <v>557</v>
      </c>
      <c r="F167" s="148"/>
      <c r="G167" s="7" t="s">
        <v>276</v>
      </c>
      <c r="H167" s="114">
        <v>1</v>
      </c>
      <c r="I167" s="9">
        <v>174.15</v>
      </c>
      <c r="J167" s="9">
        <v>174.15</v>
      </c>
    </row>
    <row r="168" spans="1:10" ht="51" x14ac:dyDescent="0.2">
      <c r="A168" s="84" t="s">
        <v>568</v>
      </c>
      <c r="B168" s="83" t="s">
        <v>619</v>
      </c>
      <c r="C168" s="84" t="s">
        <v>5</v>
      </c>
      <c r="D168" s="84" t="s">
        <v>620</v>
      </c>
      <c r="E168" s="145" t="s">
        <v>609</v>
      </c>
      <c r="F168" s="145"/>
      <c r="G168" s="85" t="s">
        <v>610</v>
      </c>
      <c r="H168" s="115">
        <v>1</v>
      </c>
      <c r="I168" s="86">
        <v>139.43</v>
      </c>
      <c r="J168" s="86">
        <v>139.43</v>
      </c>
    </row>
    <row r="169" spans="1:10" ht="25.5" x14ac:dyDescent="0.2">
      <c r="A169" s="84" t="s">
        <v>568</v>
      </c>
      <c r="B169" s="83" t="s">
        <v>583</v>
      </c>
      <c r="C169" s="84" t="s">
        <v>5</v>
      </c>
      <c r="D169" s="84" t="s">
        <v>584</v>
      </c>
      <c r="E169" s="145" t="s">
        <v>556</v>
      </c>
      <c r="F169" s="145"/>
      <c r="G169" s="85" t="s">
        <v>418</v>
      </c>
      <c r="H169" s="115">
        <v>2</v>
      </c>
      <c r="I169" s="86">
        <v>17.36</v>
      </c>
      <c r="J169" s="86">
        <v>34.72</v>
      </c>
    </row>
    <row r="170" spans="1:10" ht="25.5" customHeight="1" x14ac:dyDescent="0.2">
      <c r="A170" s="116"/>
      <c r="B170" s="116"/>
      <c r="C170" s="116"/>
      <c r="D170" s="116"/>
      <c r="E170" s="116" t="s">
        <v>575</v>
      </c>
      <c r="F170" s="117">
        <v>21.711532200000001</v>
      </c>
      <c r="G170" s="116" t="s">
        <v>576</v>
      </c>
      <c r="H170" s="117">
        <v>25.15</v>
      </c>
      <c r="I170" s="116" t="s">
        <v>577</v>
      </c>
      <c r="J170" s="117">
        <v>46.86</v>
      </c>
    </row>
    <row r="171" spans="1:10" ht="14.25" customHeight="1" x14ac:dyDescent="0.2">
      <c r="A171" s="116"/>
      <c r="B171" s="116"/>
      <c r="C171" s="116"/>
      <c r="D171" s="116"/>
      <c r="E171" s="116" t="s">
        <v>578</v>
      </c>
      <c r="F171" s="117">
        <v>42.1</v>
      </c>
      <c r="G171" s="116"/>
      <c r="H171" s="146" t="s">
        <v>579</v>
      </c>
      <c r="I171" s="146"/>
      <c r="J171" s="117">
        <v>216.25</v>
      </c>
    </row>
    <row r="172" spans="1:10" ht="14.25" customHeight="1" x14ac:dyDescent="0.2">
      <c r="A172" s="143" t="s">
        <v>581</v>
      </c>
      <c r="B172" s="143"/>
      <c r="C172" s="143"/>
      <c r="D172" s="143"/>
      <c r="E172" s="143"/>
      <c r="F172" s="143"/>
      <c r="G172" s="143"/>
      <c r="H172" s="143"/>
      <c r="I172" s="143"/>
      <c r="J172" s="143"/>
    </row>
    <row r="173" spans="1:10" ht="15" customHeight="1" thickBot="1" x14ac:dyDescent="0.25">
      <c r="A173" s="154" t="s">
        <v>633</v>
      </c>
      <c r="B173" s="154"/>
      <c r="C173" s="154"/>
      <c r="D173" s="154"/>
      <c r="E173" s="154"/>
      <c r="F173" s="154"/>
      <c r="G173" s="154"/>
      <c r="H173" s="154"/>
      <c r="I173" s="154"/>
      <c r="J173" s="154"/>
    </row>
    <row r="174" spans="1:10" ht="15" thickTop="1" x14ac:dyDescent="0.2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</row>
    <row r="175" spans="1:10" ht="15" x14ac:dyDescent="0.2">
      <c r="A175" s="111" t="s">
        <v>320</v>
      </c>
      <c r="B175" s="112" t="s">
        <v>7</v>
      </c>
      <c r="C175" s="111" t="s">
        <v>8</v>
      </c>
      <c r="D175" s="111" t="s">
        <v>9</v>
      </c>
      <c r="E175" s="147" t="s">
        <v>417</v>
      </c>
      <c r="F175" s="147"/>
      <c r="G175" s="113" t="s">
        <v>274</v>
      </c>
      <c r="H175" s="112" t="s">
        <v>275</v>
      </c>
      <c r="I175" s="112" t="s">
        <v>287</v>
      </c>
      <c r="J175" s="112" t="s">
        <v>289</v>
      </c>
    </row>
    <row r="176" spans="1:10" ht="14.25" customHeight="1" x14ac:dyDescent="0.2">
      <c r="A176" s="2" t="s">
        <v>567</v>
      </c>
      <c r="B176" s="3" t="s">
        <v>283</v>
      </c>
      <c r="C176" s="2" t="s">
        <v>16</v>
      </c>
      <c r="D176" s="2" t="s">
        <v>284</v>
      </c>
      <c r="E176" s="148" t="s">
        <v>556</v>
      </c>
      <c r="F176" s="148"/>
      <c r="G176" s="7" t="s">
        <v>276</v>
      </c>
      <c r="H176" s="114">
        <v>1</v>
      </c>
      <c r="I176" s="9">
        <v>215.26</v>
      </c>
      <c r="J176" s="9">
        <v>215.26</v>
      </c>
    </row>
    <row r="177" spans="1:10" ht="25.5" x14ac:dyDescent="0.2">
      <c r="A177" s="84" t="s">
        <v>568</v>
      </c>
      <c r="B177" s="83" t="s">
        <v>583</v>
      </c>
      <c r="C177" s="84" t="s">
        <v>5</v>
      </c>
      <c r="D177" s="84" t="s">
        <v>584</v>
      </c>
      <c r="E177" s="145" t="s">
        <v>556</v>
      </c>
      <c r="F177" s="145"/>
      <c r="G177" s="85" t="s">
        <v>418</v>
      </c>
      <c r="H177" s="115">
        <v>12.4</v>
      </c>
      <c r="I177" s="86">
        <v>17.36</v>
      </c>
      <c r="J177" s="86">
        <v>215.26</v>
      </c>
    </row>
    <row r="178" spans="1:10" ht="25.5" x14ac:dyDescent="0.2">
      <c r="A178" s="116"/>
      <c r="B178" s="116"/>
      <c r="C178" s="116"/>
      <c r="D178" s="116"/>
      <c r="E178" s="116" t="s">
        <v>575</v>
      </c>
      <c r="F178" s="117">
        <v>75.605800861789376</v>
      </c>
      <c r="G178" s="116" t="s">
        <v>576</v>
      </c>
      <c r="H178" s="117">
        <v>87.57</v>
      </c>
      <c r="I178" s="116" t="s">
        <v>577</v>
      </c>
      <c r="J178" s="117">
        <v>163.18</v>
      </c>
    </row>
    <row r="179" spans="1:10" ht="14.25" customHeight="1" x14ac:dyDescent="0.2">
      <c r="A179" s="116"/>
      <c r="B179" s="116"/>
      <c r="C179" s="116"/>
      <c r="D179" s="116"/>
      <c r="E179" s="116" t="s">
        <v>578</v>
      </c>
      <c r="F179" s="117">
        <v>52.04</v>
      </c>
      <c r="G179" s="116"/>
      <c r="H179" s="146" t="s">
        <v>579</v>
      </c>
      <c r="I179" s="146"/>
      <c r="J179" s="117">
        <v>267.3</v>
      </c>
    </row>
    <row r="180" spans="1:10" ht="14.25" customHeight="1" x14ac:dyDescent="0.2">
      <c r="A180" s="143" t="s">
        <v>581</v>
      </c>
      <c r="B180" s="143"/>
      <c r="C180" s="143"/>
      <c r="D180" s="143"/>
      <c r="E180" s="143"/>
      <c r="F180" s="143"/>
      <c r="G180" s="143"/>
      <c r="H180" s="143"/>
      <c r="I180" s="143"/>
      <c r="J180" s="143"/>
    </row>
    <row r="181" spans="1:10" ht="15" customHeight="1" thickBot="1" x14ac:dyDescent="0.25">
      <c r="A181" s="154" t="s">
        <v>634</v>
      </c>
      <c r="B181" s="154"/>
      <c r="C181" s="154"/>
      <c r="D181" s="154"/>
      <c r="E181" s="154"/>
      <c r="F181" s="154"/>
      <c r="G181" s="154"/>
      <c r="H181" s="154"/>
      <c r="I181" s="154"/>
      <c r="J181" s="154"/>
    </row>
    <row r="182" spans="1:10" ht="25.5" customHeight="1" thickTop="1" x14ac:dyDescent="0.2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</row>
    <row r="183" spans="1:10" ht="15" x14ac:dyDescent="0.2">
      <c r="A183" s="111" t="s">
        <v>96</v>
      </c>
      <c r="B183" s="112" t="s">
        <v>7</v>
      </c>
      <c r="C183" s="111" t="s">
        <v>8</v>
      </c>
      <c r="D183" s="111" t="s">
        <v>9</v>
      </c>
      <c r="E183" s="147" t="s">
        <v>417</v>
      </c>
      <c r="F183" s="147"/>
      <c r="G183" s="113" t="s">
        <v>274</v>
      </c>
      <c r="H183" s="112" t="s">
        <v>275</v>
      </c>
      <c r="I183" s="112" t="s">
        <v>287</v>
      </c>
      <c r="J183" s="112" t="s">
        <v>289</v>
      </c>
    </row>
    <row r="184" spans="1:10" ht="25.5" x14ac:dyDescent="0.2">
      <c r="A184" s="2" t="s">
        <v>567</v>
      </c>
      <c r="B184" s="3" t="s">
        <v>97</v>
      </c>
      <c r="C184" s="2" t="s">
        <v>16</v>
      </c>
      <c r="D184" s="2" t="s">
        <v>98</v>
      </c>
      <c r="E184" s="148" t="s">
        <v>556</v>
      </c>
      <c r="F184" s="148"/>
      <c r="G184" s="7" t="s">
        <v>2</v>
      </c>
      <c r="H184" s="114">
        <v>1</v>
      </c>
      <c r="I184" s="9">
        <v>86.07</v>
      </c>
      <c r="J184" s="9">
        <v>86.07</v>
      </c>
    </row>
    <row r="185" spans="1:10" ht="15" customHeight="1" x14ac:dyDescent="0.2">
      <c r="A185" s="84" t="s">
        <v>568</v>
      </c>
      <c r="B185" s="83" t="s">
        <v>630</v>
      </c>
      <c r="C185" s="84" t="s">
        <v>5</v>
      </c>
      <c r="D185" s="84" t="s">
        <v>631</v>
      </c>
      <c r="E185" s="145" t="s">
        <v>556</v>
      </c>
      <c r="F185" s="145"/>
      <c r="G185" s="85" t="s">
        <v>418</v>
      </c>
      <c r="H185" s="115">
        <v>0.39800000000000002</v>
      </c>
      <c r="I185" s="86">
        <v>22.04</v>
      </c>
      <c r="J185" s="86">
        <v>8.77</v>
      </c>
    </row>
    <row r="186" spans="1:10" ht="25.5" x14ac:dyDescent="0.2">
      <c r="A186" s="84" t="s">
        <v>568</v>
      </c>
      <c r="B186" s="83" t="s">
        <v>583</v>
      </c>
      <c r="C186" s="84" t="s">
        <v>5</v>
      </c>
      <c r="D186" s="84" t="s">
        <v>584</v>
      </c>
      <c r="E186" s="145" t="s">
        <v>556</v>
      </c>
      <c r="F186" s="145"/>
      <c r="G186" s="85" t="s">
        <v>418</v>
      </c>
      <c r="H186" s="115">
        <v>1.8169999999999999</v>
      </c>
      <c r="I186" s="86">
        <v>17.36</v>
      </c>
      <c r="J186" s="86">
        <v>31.54</v>
      </c>
    </row>
    <row r="187" spans="1:10" ht="25.5" customHeight="1" x14ac:dyDescent="0.2">
      <c r="A187" s="84" t="s">
        <v>568</v>
      </c>
      <c r="B187" s="83" t="s">
        <v>635</v>
      </c>
      <c r="C187" s="84" t="s">
        <v>5</v>
      </c>
      <c r="D187" s="84" t="s">
        <v>636</v>
      </c>
      <c r="E187" s="145" t="s">
        <v>596</v>
      </c>
      <c r="F187" s="145"/>
      <c r="G187" s="85" t="s">
        <v>2</v>
      </c>
      <c r="H187" s="115">
        <v>1</v>
      </c>
      <c r="I187" s="86">
        <v>26.16</v>
      </c>
      <c r="J187" s="86">
        <v>26.16</v>
      </c>
    </row>
    <row r="188" spans="1:10" ht="25.5" customHeight="1" x14ac:dyDescent="0.2">
      <c r="A188" s="84" t="s">
        <v>568</v>
      </c>
      <c r="B188" s="83" t="s">
        <v>637</v>
      </c>
      <c r="C188" s="84" t="s">
        <v>5</v>
      </c>
      <c r="D188" s="84" t="s">
        <v>638</v>
      </c>
      <c r="E188" s="145" t="s">
        <v>556</v>
      </c>
      <c r="F188" s="145"/>
      <c r="G188" s="85" t="s">
        <v>3</v>
      </c>
      <c r="H188" s="115">
        <v>4.3099999999999999E-2</v>
      </c>
      <c r="I188" s="86">
        <v>412.38</v>
      </c>
      <c r="J188" s="86">
        <v>17.77</v>
      </c>
    </row>
    <row r="189" spans="1:10" ht="25.5" x14ac:dyDescent="0.2">
      <c r="A189" s="88" t="s">
        <v>580</v>
      </c>
      <c r="B189" s="87" t="s">
        <v>494</v>
      </c>
      <c r="C189" s="88" t="s">
        <v>5</v>
      </c>
      <c r="D189" s="88" t="s">
        <v>495</v>
      </c>
      <c r="E189" s="149" t="s">
        <v>419</v>
      </c>
      <c r="F189" s="149"/>
      <c r="G189" s="89" t="s">
        <v>277</v>
      </c>
      <c r="H189" s="119">
        <v>1.67</v>
      </c>
      <c r="I189" s="90">
        <v>1.1000000000000001</v>
      </c>
      <c r="J189" s="90">
        <v>1.83</v>
      </c>
    </row>
    <row r="190" spans="1:10" ht="25.5" x14ac:dyDescent="0.2">
      <c r="A190" s="116"/>
      <c r="B190" s="116"/>
      <c r="C190" s="116"/>
      <c r="D190" s="116"/>
      <c r="E190" s="116" t="s">
        <v>575</v>
      </c>
      <c r="F190" s="117">
        <v>19.112264282073856</v>
      </c>
      <c r="G190" s="116" t="s">
        <v>576</v>
      </c>
      <c r="H190" s="117">
        <v>22.14</v>
      </c>
      <c r="I190" s="116" t="s">
        <v>577</v>
      </c>
      <c r="J190" s="117">
        <v>41.25</v>
      </c>
    </row>
    <row r="191" spans="1:10" ht="14.25" customHeight="1" x14ac:dyDescent="0.2">
      <c r="A191" s="116"/>
      <c r="B191" s="116"/>
      <c r="C191" s="116"/>
      <c r="D191" s="116"/>
      <c r="E191" s="116" t="s">
        <v>578</v>
      </c>
      <c r="F191" s="117">
        <v>20.81</v>
      </c>
      <c r="G191" s="116"/>
      <c r="H191" s="146" t="s">
        <v>579</v>
      </c>
      <c r="I191" s="146"/>
      <c r="J191" s="117">
        <v>106.88</v>
      </c>
    </row>
    <row r="192" spans="1:10" ht="14.25" customHeight="1" x14ac:dyDescent="0.2">
      <c r="A192" s="143" t="s">
        <v>581</v>
      </c>
      <c r="B192" s="143"/>
      <c r="C192" s="143"/>
      <c r="D192" s="143"/>
      <c r="E192" s="143"/>
      <c r="F192" s="143"/>
      <c r="G192" s="143"/>
      <c r="H192" s="143"/>
      <c r="I192" s="143"/>
      <c r="J192" s="143"/>
    </row>
    <row r="193" spans="1:10" ht="15" customHeight="1" thickBot="1" x14ac:dyDescent="0.25">
      <c r="A193" s="154" t="s">
        <v>639</v>
      </c>
      <c r="B193" s="154"/>
      <c r="C193" s="154"/>
      <c r="D193" s="154"/>
      <c r="E193" s="154"/>
      <c r="F193" s="154"/>
      <c r="G193" s="154"/>
      <c r="H193" s="154"/>
      <c r="I193" s="154"/>
      <c r="J193" s="154"/>
    </row>
    <row r="194" spans="1:10" ht="38.25" customHeight="1" thickTop="1" x14ac:dyDescent="0.2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</row>
    <row r="195" spans="1:10" ht="15" x14ac:dyDescent="0.2">
      <c r="A195" s="111" t="s">
        <v>99</v>
      </c>
      <c r="B195" s="112" t="s">
        <v>7</v>
      </c>
      <c r="C195" s="111" t="s">
        <v>8</v>
      </c>
      <c r="D195" s="111" t="s">
        <v>9</v>
      </c>
      <c r="E195" s="147" t="s">
        <v>417</v>
      </c>
      <c r="F195" s="147"/>
      <c r="G195" s="113" t="s">
        <v>274</v>
      </c>
      <c r="H195" s="112" t="s">
        <v>275</v>
      </c>
      <c r="I195" s="112" t="s">
        <v>287</v>
      </c>
      <c r="J195" s="112" t="s">
        <v>289</v>
      </c>
    </row>
    <row r="196" spans="1:10" ht="38.25" x14ac:dyDescent="0.2">
      <c r="A196" s="2" t="s">
        <v>567</v>
      </c>
      <c r="B196" s="3" t="s">
        <v>100</v>
      </c>
      <c r="C196" s="2" t="s">
        <v>16</v>
      </c>
      <c r="D196" s="2" t="s">
        <v>101</v>
      </c>
      <c r="E196" s="148" t="s">
        <v>556</v>
      </c>
      <c r="F196" s="148"/>
      <c r="G196" s="7" t="s">
        <v>277</v>
      </c>
      <c r="H196" s="114">
        <v>1</v>
      </c>
      <c r="I196" s="9">
        <v>17.239999999999998</v>
      </c>
      <c r="J196" s="9">
        <v>17.239999999999998</v>
      </c>
    </row>
    <row r="197" spans="1:10" ht="38.25" customHeight="1" x14ac:dyDescent="0.2">
      <c r="A197" s="84" t="s">
        <v>568</v>
      </c>
      <c r="B197" s="83" t="s">
        <v>630</v>
      </c>
      <c r="C197" s="84" t="s">
        <v>5</v>
      </c>
      <c r="D197" s="84" t="s">
        <v>631</v>
      </c>
      <c r="E197" s="145" t="s">
        <v>556</v>
      </c>
      <c r="F197" s="145"/>
      <c r="G197" s="85" t="s">
        <v>418</v>
      </c>
      <c r="H197" s="115">
        <v>0.18</v>
      </c>
      <c r="I197" s="86">
        <v>22.04</v>
      </c>
      <c r="J197" s="86">
        <v>3.96</v>
      </c>
    </row>
    <row r="198" spans="1:10" ht="25.5" x14ac:dyDescent="0.2">
      <c r="A198" s="84" t="s">
        <v>568</v>
      </c>
      <c r="B198" s="83" t="s">
        <v>583</v>
      </c>
      <c r="C198" s="84" t="s">
        <v>5</v>
      </c>
      <c r="D198" s="84" t="s">
        <v>584</v>
      </c>
      <c r="E198" s="145" t="s">
        <v>556</v>
      </c>
      <c r="F198" s="145"/>
      <c r="G198" s="85" t="s">
        <v>418</v>
      </c>
      <c r="H198" s="115">
        <v>0.36</v>
      </c>
      <c r="I198" s="86">
        <v>17.36</v>
      </c>
      <c r="J198" s="86">
        <v>6.24</v>
      </c>
    </row>
    <row r="199" spans="1:10" ht="15" customHeight="1" x14ac:dyDescent="0.2">
      <c r="A199" s="84" t="s">
        <v>568</v>
      </c>
      <c r="B199" s="83" t="s">
        <v>594</v>
      </c>
      <c r="C199" s="84" t="s">
        <v>5</v>
      </c>
      <c r="D199" s="84" t="s">
        <v>595</v>
      </c>
      <c r="E199" s="145" t="s">
        <v>596</v>
      </c>
      <c r="F199" s="145"/>
      <c r="G199" s="85" t="s">
        <v>3</v>
      </c>
      <c r="H199" s="115">
        <v>1.0999999999999999E-2</v>
      </c>
      <c r="I199" s="86">
        <v>366.35</v>
      </c>
      <c r="J199" s="86">
        <v>4.0199999999999996</v>
      </c>
    </row>
    <row r="200" spans="1:10" ht="25.5" customHeight="1" x14ac:dyDescent="0.2">
      <c r="A200" s="84" t="s">
        <v>568</v>
      </c>
      <c r="B200" s="83" t="s">
        <v>640</v>
      </c>
      <c r="C200" s="84" t="s">
        <v>5</v>
      </c>
      <c r="D200" s="84" t="s">
        <v>641</v>
      </c>
      <c r="E200" s="145" t="s">
        <v>596</v>
      </c>
      <c r="F200" s="145"/>
      <c r="G200" s="85" t="s">
        <v>3</v>
      </c>
      <c r="H200" s="115">
        <v>1.0999999999999999E-2</v>
      </c>
      <c r="I200" s="86">
        <v>238.02</v>
      </c>
      <c r="J200" s="86">
        <v>2.61</v>
      </c>
    </row>
    <row r="201" spans="1:10" ht="25.5" x14ac:dyDescent="0.2">
      <c r="A201" s="84" t="s">
        <v>568</v>
      </c>
      <c r="B201" s="83" t="s">
        <v>637</v>
      </c>
      <c r="C201" s="84" t="s">
        <v>5</v>
      </c>
      <c r="D201" s="84" t="s">
        <v>638</v>
      </c>
      <c r="E201" s="145" t="s">
        <v>556</v>
      </c>
      <c r="F201" s="145"/>
      <c r="G201" s="85" t="s">
        <v>3</v>
      </c>
      <c r="H201" s="115">
        <v>1E-3</v>
      </c>
      <c r="I201" s="86">
        <v>412.38</v>
      </c>
      <c r="J201" s="86">
        <v>0.41</v>
      </c>
    </row>
    <row r="202" spans="1:10" ht="25.5" customHeight="1" x14ac:dyDescent="0.2">
      <c r="A202" s="116"/>
      <c r="B202" s="116"/>
      <c r="C202" s="116"/>
      <c r="D202" s="116"/>
      <c r="E202" s="116" t="s">
        <v>575</v>
      </c>
      <c r="F202" s="117">
        <v>4.8464068943149705</v>
      </c>
      <c r="G202" s="116" t="s">
        <v>576</v>
      </c>
      <c r="H202" s="117">
        <v>5.61</v>
      </c>
      <c r="I202" s="116" t="s">
        <v>577</v>
      </c>
      <c r="J202" s="117">
        <v>10.46</v>
      </c>
    </row>
    <row r="203" spans="1:10" ht="14.25" customHeight="1" x14ac:dyDescent="0.2">
      <c r="A203" s="116"/>
      <c r="B203" s="116"/>
      <c r="C203" s="116"/>
      <c r="D203" s="116"/>
      <c r="E203" s="116" t="s">
        <v>578</v>
      </c>
      <c r="F203" s="117">
        <v>4.16</v>
      </c>
      <c r="G203" s="116"/>
      <c r="H203" s="146" t="s">
        <v>579</v>
      </c>
      <c r="I203" s="146"/>
      <c r="J203" s="117">
        <v>21.4</v>
      </c>
    </row>
    <row r="204" spans="1:10" ht="14.25" customHeight="1" x14ac:dyDescent="0.2">
      <c r="A204" s="143" t="s">
        <v>581</v>
      </c>
      <c r="B204" s="143"/>
      <c r="C204" s="143"/>
      <c r="D204" s="143"/>
      <c r="E204" s="143"/>
      <c r="F204" s="143"/>
      <c r="G204" s="143"/>
      <c r="H204" s="143"/>
      <c r="I204" s="143"/>
      <c r="J204" s="143"/>
    </row>
    <row r="205" spans="1:10" ht="15" customHeight="1" thickBot="1" x14ac:dyDescent="0.25">
      <c r="A205" s="154" t="s">
        <v>642</v>
      </c>
      <c r="B205" s="154"/>
      <c r="C205" s="154"/>
      <c r="D205" s="154"/>
      <c r="E205" s="154"/>
      <c r="F205" s="154"/>
      <c r="G205" s="154"/>
      <c r="H205" s="154"/>
      <c r="I205" s="154"/>
      <c r="J205" s="154"/>
    </row>
    <row r="206" spans="1:10" ht="25.5" customHeight="1" thickTop="1" x14ac:dyDescent="0.2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</row>
    <row r="207" spans="1:10" ht="38.25" customHeight="1" x14ac:dyDescent="0.2">
      <c r="A207" s="111" t="s">
        <v>303</v>
      </c>
      <c r="B207" s="112" t="s">
        <v>7</v>
      </c>
      <c r="C207" s="111" t="s">
        <v>8</v>
      </c>
      <c r="D207" s="111" t="s">
        <v>9</v>
      </c>
      <c r="E207" s="147" t="s">
        <v>417</v>
      </c>
      <c r="F207" s="147"/>
      <c r="G207" s="113" t="s">
        <v>274</v>
      </c>
      <c r="H207" s="112" t="s">
        <v>275</v>
      </c>
      <c r="I207" s="112" t="s">
        <v>287</v>
      </c>
      <c r="J207" s="112" t="s">
        <v>289</v>
      </c>
    </row>
    <row r="208" spans="1:10" ht="25.5" customHeight="1" x14ac:dyDescent="0.2">
      <c r="A208" s="2" t="s">
        <v>567</v>
      </c>
      <c r="B208" s="3" t="s">
        <v>297</v>
      </c>
      <c r="C208" s="2" t="s">
        <v>16</v>
      </c>
      <c r="D208" s="2" t="s">
        <v>298</v>
      </c>
      <c r="E208" s="148" t="s">
        <v>551</v>
      </c>
      <c r="F208" s="148"/>
      <c r="G208" s="7" t="s">
        <v>3</v>
      </c>
      <c r="H208" s="114">
        <v>1</v>
      </c>
      <c r="I208" s="9">
        <v>52.08</v>
      </c>
      <c r="J208" s="9">
        <v>52.08</v>
      </c>
    </row>
    <row r="209" spans="1:10" ht="25.5" x14ac:dyDescent="0.2">
      <c r="A209" s="84" t="s">
        <v>568</v>
      </c>
      <c r="B209" s="83" t="s">
        <v>583</v>
      </c>
      <c r="C209" s="84" t="s">
        <v>5</v>
      </c>
      <c r="D209" s="84" t="s">
        <v>584</v>
      </c>
      <c r="E209" s="145" t="s">
        <v>556</v>
      </c>
      <c r="F209" s="145"/>
      <c r="G209" s="85" t="s">
        <v>418</v>
      </c>
      <c r="H209" s="115">
        <v>3</v>
      </c>
      <c r="I209" s="86">
        <v>17.36</v>
      </c>
      <c r="J209" s="86">
        <v>52.08</v>
      </c>
    </row>
    <row r="210" spans="1:10" ht="25.5" x14ac:dyDescent="0.2">
      <c r="A210" s="116"/>
      <c r="B210" s="116"/>
      <c r="C210" s="116"/>
      <c r="D210" s="116"/>
      <c r="E210" s="116" t="s">
        <v>575</v>
      </c>
      <c r="F210" s="117">
        <v>18.2921744</v>
      </c>
      <c r="G210" s="116" t="s">
        <v>576</v>
      </c>
      <c r="H210" s="117">
        <v>21.19</v>
      </c>
      <c r="I210" s="116" t="s">
        <v>577</v>
      </c>
      <c r="J210" s="117">
        <v>39.479999999999997</v>
      </c>
    </row>
    <row r="211" spans="1:10" ht="14.25" customHeight="1" x14ac:dyDescent="0.2">
      <c r="A211" s="116"/>
      <c r="B211" s="116"/>
      <c r="C211" s="116"/>
      <c r="D211" s="116"/>
      <c r="E211" s="116" t="s">
        <v>578</v>
      </c>
      <c r="F211" s="117">
        <v>12.59</v>
      </c>
      <c r="G211" s="116"/>
      <c r="H211" s="146" t="s">
        <v>579</v>
      </c>
      <c r="I211" s="146"/>
      <c r="J211" s="117">
        <v>64.67</v>
      </c>
    </row>
    <row r="212" spans="1:10" ht="14.25" customHeight="1" x14ac:dyDescent="0.2">
      <c r="A212" s="143" t="s">
        <v>581</v>
      </c>
      <c r="B212" s="143"/>
      <c r="C212" s="143"/>
      <c r="D212" s="143"/>
      <c r="E212" s="143"/>
      <c r="F212" s="143"/>
      <c r="G212" s="143"/>
      <c r="H212" s="143"/>
      <c r="I212" s="143"/>
      <c r="J212" s="143"/>
    </row>
    <row r="213" spans="1:10" ht="15" customHeight="1" thickBot="1" x14ac:dyDescent="0.25">
      <c r="A213" s="154" t="s">
        <v>643</v>
      </c>
      <c r="B213" s="154"/>
      <c r="C213" s="154"/>
      <c r="D213" s="154"/>
      <c r="E213" s="154"/>
      <c r="F213" s="154"/>
      <c r="G213" s="154"/>
      <c r="H213" s="154"/>
      <c r="I213" s="154"/>
      <c r="J213" s="154"/>
    </row>
    <row r="214" spans="1:10" ht="15" thickTop="1" x14ac:dyDescent="0.2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</row>
    <row r="215" spans="1:10" ht="15" x14ac:dyDescent="0.2">
      <c r="A215" s="111" t="s">
        <v>111</v>
      </c>
      <c r="B215" s="112" t="s">
        <v>7</v>
      </c>
      <c r="C215" s="111" t="s">
        <v>8</v>
      </c>
      <c r="D215" s="111" t="s">
        <v>9</v>
      </c>
      <c r="E215" s="147" t="s">
        <v>417</v>
      </c>
      <c r="F215" s="147"/>
      <c r="G215" s="113" t="s">
        <v>274</v>
      </c>
      <c r="H215" s="112" t="s">
        <v>275</v>
      </c>
      <c r="I215" s="112" t="s">
        <v>287</v>
      </c>
      <c r="J215" s="112" t="s">
        <v>289</v>
      </c>
    </row>
    <row r="216" spans="1:10" ht="25.5" customHeight="1" x14ac:dyDescent="0.2">
      <c r="A216" s="2" t="s">
        <v>567</v>
      </c>
      <c r="B216" s="3" t="s">
        <v>299</v>
      </c>
      <c r="C216" s="2" t="s">
        <v>16</v>
      </c>
      <c r="D216" s="2" t="s">
        <v>300</v>
      </c>
      <c r="E216" s="148" t="s">
        <v>551</v>
      </c>
      <c r="F216" s="148"/>
      <c r="G216" s="7" t="s">
        <v>3</v>
      </c>
      <c r="H216" s="114">
        <v>1</v>
      </c>
      <c r="I216" s="9">
        <v>78.12</v>
      </c>
      <c r="J216" s="9">
        <v>78.12</v>
      </c>
    </row>
    <row r="217" spans="1:10" ht="25.5" x14ac:dyDescent="0.2">
      <c r="A217" s="84" t="s">
        <v>568</v>
      </c>
      <c r="B217" s="83" t="s">
        <v>583</v>
      </c>
      <c r="C217" s="84" t="s">
        <v>5</v>
      </c>
      <c r="D217" s="84" t="s">
        <v>584</v>
      </c>
      <c r="E217" s="145" t="s">
        <v>556</v>
      </c>
      <c r="F217" s="145"/>
      <c r="G217" s="85" t="s">
        <v>418</v>
      </c>
      <c r="H217" s="115">
        <v>4.5</v>
      </c>
      <c r="I217" s="86">
        <v>17.36</v>
      </c>
      <c r="J217" s="86">
        <v>78.12</v>
      </c>
    </row>
    <row r="218" spans="1:10" ht="25.5" x14ac:dyDescent="0.2">
      <c r="A218" s="116"/>
      <c r="B218" s="116"/>
      <c r="C218" s="116"/>
      <c r="D218" s="116"/>
      <c r="E218" s="116" t="s">
        <v>575</v>
      </c>
      <c r="F218" s="117">
        <v>27.438261600000001</v>
      </c>
      <c r="G218" s="116" t="s">
        <v>576</v>
      </c>
      <c r="H218" s="117">
        <v>31.78</v>
      </c>
      <c r="I218" s="116" t="s">
        <v>577</v>
      </c>
      <c r="J218" s="117">
        <v>59.22</v>
      </c>
    </row>
    <row r="219" spans="1:10" ht="14.25" customHeight="1" x14ac:dyDescent="0.2">
      <c r="A219" s="116"/>
      <c r="B219" s="116"/>
      <c r="C219" s="116"/>
      <c r="D219" s="116"/>
      <c r="E219" s="116" t="s">
        <v>578</v>
      </c>
      <c r="F219" s="117">
        <v>18.88</v>
      </c>
      <c r="G219" s="116"/>
      <c r="H219" s="146" t="s">
        <v>579</v>
      </c>
      <c r="I219" s="146"/>
      <c r="J219" s="117">
        <v>97</v>
      </c>
    </row>
    <row r="220" spans="1:10" ht="14.25" customHeight="1" x14ac:dyDescent="0.2">
      <c r="A220" s="143" t="s">
        <v>581</v>
      </c>
      <c r="B220" s="143"/>
      <c r="C220" s="143"/>
      <c r="D220" s="143"/>
      <c r="E220" s="143"/>
      <c r="F220" s="143"/>
      <c r="G220" s="143"/>
      <c r="H220" s="143"/>
      <c r="I220" s="143"/>
      <c r="J220" s="143"/>
    </row>
    <row r="221" spans="1:10" ht="15" customHeight="1" thickBot="1" x14ac:dyDescent="0.25">
      <c r="A221" s="154" t="s">
        <v>644</v>
      </c>
      <c r="B221" s="154"/>
      <c r="C221" s="154"/>
      <c r="D221" s="154"/>
      <c r="E221" s="154"/>
      <c r="F221" s="154"/>
      <c r="G221" s="154"/>
      <c r="H221" s="154"/>
      <c r="I221" s="154"/>
      <c r="J221" s="154"/>
    </row>
    <row r="222" spans="1:10" ht="15" thickTop="1" x14ac:dyDescent="0.2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</row>
    <row r="223" spans="1:10" ht="15" x14ac:dyDescent="0.2">
      <c r="A223" s="111" t="s">
        <v>117</v>
      </c>
      <c r="B223" s="112" t="s">
        <v>7</v>
      </c>
      <c r="C223" s="111" t="s">
        <v>8</v>
      </c>
      <c r="D223" s="111" t="s">
        <v>9</v>
      </c>
      <c r="E223" s="147" t="s">
        <v>417</v>
      </c>
      <c r="F223" s="147"/>
      <c r="G223" s="113" t="s">
        <v>274</v>
      </c>
      <c r="H223" s="112" t="s">
        <v>275</v>
      </c>
      <c r="I223" s="112" t="s">
        <v>287</v>
      </c>
      <c r="J223" s="112" t="s">
        <v>289</v>
      </c>
    </row>
    <row r="224" spans="1:10" ht="25.5" customHeight="1" x14ac:dyDescent="0.2">
      <c r="A224" s="2" t="s">
        <v>567</v>
      </c>
      <c r="B224" s="3" t="s">
        <v>301</v>
      </c>
      <c r="C224" s="2" t="s">
        <v>16</v>
      </c>
      <c r="D224" s="2" t="s">
        <v>302</v>
      </c>
      <c r="E224" s="148" t="s">
        <v>552</v>
      </c>
      <c r="F224" s="148"/>
      <c r="G224" s="7" t="s">
        <v>3</v>
      </c>
      <c r="H224" s="114">
        <v>1</v>
      </c>
      <c r="I224" s="9">
        <v>86.8</v>
      </c>
      <c r="J224" s="9">
        <v>86.8</v>
      </c>
    </row>
    <row r="225" spans="1:10" ht="25.5" x14ac:dyDescent="0.2">
      <c r="A225" s="84" t="s">
        <v>568</v>
      </c>
      <c r="B225" s="83" t="s">
        <v>583</v>
      </c>
      <c r="C225" s="84" t="s">
        <v>5</v>
      </c>
      <c r="D225" s="84" t="s">
        <v>584</v>
      </c>
      <c r="E225" s="145" t="s">
        <v>556</v>
      </c>
      <c r="F225" s="145"/>
      <c r="G225" s="85" t="s">
        <v>418</v>
      </c>
      <c r="H225" s="115">
        <v>5</v>
      </c>
      <c r="I225" s="86">
        <v>17.36</v>
      </c>
      <c r="J225" s="86">
        <v>86.8</v>
      </c>
    </row>
    <row r="226" spans="1:10" ht="25.5" x14ac:dyDescent="0.2">
      <c r="A226" s="116"/>
      <c r="B226" s="116"/>
      <c r="C226" s="116"/>
      <c r="D226" s="116"/>
      <c r="E226" s="116" t="s">
        <v>575</v>
      </c>
      <c r="F226" s="117">
        <v>30.4869573</v>
      </c>
      <c r="G226" s="116" t="s">
        <v>576</v>
      </c>
      <c r="H226" s="117">
        <v>35.31</v>
      </c>
      <c r="I226" s="116" t="s">
        <v>577</v>
      </c>
      <c r="J226" s="117">
        <v>65.8</v>
      </c>
    </row>
    <row r="227" spans="1:10" ht="14.25" customHeight="1" x14ac:dyDescent="0.2">
      <c r="A227" s="116"/>
      <c r="B227" s="116"/>
      <c r="C227" s="116"/>
      <c r="D227" s="116"/>
      <c r="E227" s="116" t="s">
        <v>578</v>
      </c>
      <c r="F227" s="117">
        <v>20.98</v>
      </c>
      <c r="G227" s="116"/>
      <c r="H227" s="146" t="s">
        <v>579</v>
      </c>
      <c r="I227" s="146"/>
      <c r="J227" s="117">
        <v>107.78</v>
      </c>
    </row>
    <row r="228" spans="1:10" ht="14.25" customHeight="1" x14ac:dyDescent="0.2">
      <c r="A228" s="143" t="s">
        <v>581</v>
      </c>
      <c r="B228" s="143"/>
      <c r="C228" s="143"/>
      <c r="D228" s="143"/>
      <c r="E228" s="143"/>
      <c r="F228" s="143"/>
      <c r="G228" s="143"/>
      <c r="H228" s="143"/>
      <c r="I228" s="143"/>
      <c r="J228" s="143"/>
    </row>
    <row r="229" spans="1:10" ht="15" customHeight="1" thickBot="1" x14ac:dyDescent="0.25">
      <c r="A229" s="154" t="s">
        <v>645</v>
      </c>
      <c r="B229" s="154"/>
      <c r="C229" s="154"/>
      <c r="D229" s="154"/>
      <c r="E229" s="154"/>
      <c r="F229" s="154"/>
      <c r="G229" s="154"/>
      <c r="H229" s="154"/>
      <c r="I229" s="154"/>
      <c r="J229" s="154"/>
    </row>
    <row r="230" spans="1:10" ht="25.5" customHeight="1" thickTop="1" x14ac:dyDescent="0.2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</row>
    <row r="231" spans="1:10" ht="15" x14ac:dyDescent="0.2">
      <c r="A231" s="111" t="s">
        <v>121</v>
      </c>
      <c r="B231" s="112" t="s">
        <v>7</v>
      </c>
      <c r="C231" s="111" t="s">
        <v>8</v>
      </c>
      <c r="D231" s="111" t="s">
        <v>9</v>
      </c>
      <c r="E231" s="147" t="s">
        <v>417</v>
      </c>
      <c r="F231" s="147"/>
      <c r="G231" s="113" t="s">
        <v>274</v>
      </c>
      <c r="H231" s="112" t="s">
        <v>275</v>
      </c>
      <c r="I231" s="112" t="s">
        <v>287</v>
      </c>
      <c r="J231" s="112" t="s">
        <v>289</v>
      </c>
    </row>
    <row r="232" spans="1:10" ht="38.25" customHeight="1" x14ac:dyDescent="0.2">
      <c r="A232" s="2" t="s">
        <v>567</v>
      </c>
      <c r="B232" s="3" t="s">
        <v>119</v>
      </c>
      <c r="C232" s="2" t="s">
        <v>16</v>
      </c>
      <c r="D232" s="2" t="s">
        <v>120</v>
      </c>
      <c r="E232" s="148" t="s">
        <v>552</v>
      </c>
      <c r="F232" s="148"/>
      <c r="G232" s="7" t="s">
        <v>3</v>
      </c>
      <c r="H232" s="114">
        <v>1</v>
      </c>
      <c r="I232" s="9">
        <v>113.93</v>
      </c>
      <c r="J232" s="9">
        <v>113.93</v>
      </c>
    </row>
    <row r="233" spans="1:10" ht="25.5" x14ac:dyDescent="0.2">
      <c r="A233" s="84" t="s">
        <v>568</v>
      </c>
      <c r="B233" s="83" t="s">
        <v>583</v>
      </c>
      <c r="C233" s="84" t="s">
        <v>5</v>
      </c>
      <c r="D233" s="84" t="s">
        <v>584</v>
      </c>
      <c r="E233" s="145" t="s">
        <v>556</v>
      </c>
      <c r="F233" s="145"/>
      <c r="G233" s="85" t="s">
        <v>418</v>
      </c>
      <c r="H233" s="115">
        <v>0.23810000000000001</v>
      </c>
      <c r="I233" s="86">
        <v>17.36</v>
      </c>
      <c r="J233" s="86">
        <v>4.13</v>
      </c>
    </row>
    <row r="234" spans="1:10" ht="51" x14ac:dyDescent="0.2">
      <c r="A234" s="84" t="s">
        <v>568</v>
      </c>
      <c r="B234" s="83" t="s">
        <v>619</v>
      </c>
      <c r="C234" s="84" t="s">
        <v>5</v>
      </c>
      <c r="D234" s="84" t="s">
        <v>620</v>
      </c>
      <c r="E234" s="145" t="s">
        <v>609</v>
      </c>
      <c r="F234" s="145"/>
      <c r="G234" s="85" t="s">
        <v>610</v>
      </c>
      <c r="H234" s="115">
        <v>5.5599999999999997E-2</v>
      </c>
      <c r="I234" s="86">
        <v>139.43</v>
      </c>
      <c r="J234" s="86">
        <v>7.75</v>
      </c>
    </row>
    <row r="235" spans="1:10" ht="38.25" customHeight="1" x14ac:dyDescent="0.2">
      <c r="A235" s="84" t="s">
        <v>568</v>
      </c>
      <c r="B235" s="83" t="s">
        <v>646</v>
      </c>
      <c r="C235" s="84" t="s">
        <v>16</v>
      </c>
      <c r="D235" s="84" t="s">
        <v>647</v>
      </c>
      <c r="E235" s="145" t="s">
        <v>609</v>
      </c>
      <c r="F235" s="145"/>
      <c r="G235" s="85" t="s">
        <v>610</v>
      </c>
      <c r="H235" s="115">
        <v>0.23810000000000001</v>
      </c>
      <c r="I235" s="86">
        <v>428.63</v>
      </c>
      <c r="J235" s="86">
        <v>102.05</v>
      </c>
    </row>
    <row r="236" spans="1:10" ht="25.5" x14ac:dyDescent="0.2">
      <c r="A236" s="116"/>
      <c r="B236" s="116"/>
      <c r="C236" s="116"/>
      <c r="D236" s="116"/>
      <c r="E236" s="116" t="s">
        <v>575</v>
      </c>
      <c r="F236" s="117">
        <v>4.2440809896677942</v>
      </c>
      <c r="G236" s="116" t="s">
        <v>576</v>
      </c>
      <c r="H236" s="117">
        <v>4.92</v>
      </c>
      <c r="I236" s="116" t="s">
        <v>577</v>
      </c>
      <c r="J236" s="117">
        <v>9.16</v>
      </c>
    </row>
    <row r="237" spans="1:10" ht="14.25" customHeight="1" x14ac:dyDescent="0.2">
      <c r="A237" s="116"/>
      <c r="B237" s="116"/>
      <c r="C237" s="116"/>
      <c r="D237" s="116"/>
      <c r="E237" s="116" t="s">
        <v>578</v>
      </c>
      <c r="F237" s="117">
        <v>27.54</v>
      </c>
      <c r="G237" s="116"/>
      <c r="H237" s="146" t="s">
        <v>579</v>
      </c>
      <c r="I237" s="146"/>
      <c r="J237" s="117">
        <v>141.47</v>
      </c>
    </row>
    <row r="238" spans="1:10" ht="14.25" customHeight="1" x14ac:dyDescent="0.2">
      <c r="A238" s="143" t="s">
        <v>581</v>
      </c>
      <c r="B238" s="143"/>
      <c r="C238" s="143"/>
      <c r="D238" s="143"/>
      <c r="E238" s="143"/>
      <c r="F238" s="143"/>
      <c r="G238" s="143"/>
      <c r="H238" s="143"/>
      <c r="I238" s="143"/>
      <c r="J238" s="143"/>
    </row>
    <row r="239" spans="1:10" ht="15" customHeight="1" thickBot="1" x14ac:dyDescent="0.25">
      <c r="A239" s="154" t="s">
        <v>648</v>
      </c>
      <c r="B239" s="154"/>
      <c r="C239" s="154"/>
      <c r="D239" s="154"/>
      <c r="E239" s="154"/>
      <c r="F239" s="154"/>
      <c r="G239" s="154"/>
      <c r="H239" s="154"/>
      <c r="I239" s="154"/>
      <c r="J239" s="154"/>
    </row>
    <row r="240" spans="1:10" ht="15" thickTop="1" x14ac:dyDescent="0.2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</row>
    <row r="241" spans="1:10" ht="15" x14ac:dyDescent="0.2">
      <c r="A241" s="111" t="s">
        <v>839</v>
      </c>
      <c r="B241" s="112" t="s">
        <v>7</v>
      </c>
      <c r="C241" s="111" t="s">
        <v>8</v>
      </c>
      <c r="D241" s="111" t="s">
        <v>9</v>
      </c>
      <c r="E241" s="147" t="s">
        <v>417</v>
      </c>
      <c r="F241" s="147"/>
      <c r="G241" s="113" t="s">
        <v>274</v>
      </c>
      <c r="H241" s="112" t="s">
        <v>275</v>
      </c>
      <c r="I241" s="112" t="s">
        <v>287</v>
      </c>
      <c r="J241" s="112" t="s">
        <v>289</v>
      </c>
    </row>
    <row r="242" spans="1:10" ht="25.5" customHeight="1" x14ac:dyDescent="0.2">
      <c r="A242" s="2" t="s">
        <v>567</v>
      </c>
      <c r="B242" s="3" t="s">
        <v>840</v>
      </c>
      <c r="C242" s="2" t="s">
        <v>16</v>
      </c>
      <c r="D242" s="2" t="s">
        <v>841</v>
      </c>
      <c r="E242" s="148" t="s">
        <v>551</v>
      </c>
      <c r="F242" s="148"/>
      <c r="G242" s="7" t="s">
        <v>3</v>
      </c>
      <c r="H242" s="114">
        <v>1</v>
      </c>
      <c r="I242" s="9">
        <v>365.01</v>
      </c>
      <c r="J242" s="9">
        <v>365.01</v>
      </c>
    </row>
    <row r="243" spans="1:10" ht="25.5" customHeight="1" x14ac:dyDescent="0.2">
      <c r="A243" s="84" t="s">
        <v>568</v>
      </c>
      <c r="B243" s="83" t="s">
        <v>846</v>
      </c>
      <c r="C243" s="84" t="s">
        <v>5</v>
      </c>
      <c r="D243" s="84" t="s">
        <v>847</v>
      </c>
      <c r="E243" s="145" t="s">
        <v>609</v>
      </c>
      <c r="F243" s="145"/>
      <c r="G243" s="85" t="s">
        <v>610</v>
      </c>
      <c r="H243" s="115">
        <v>0.43930000000000002</v>
      </c>
      <c r="I243" s="86">
        <v>213.16</v>
      </c>
      <c r="J243" s="86">
        <v>93.64</v>
      </c>
    </row>
    <row r="244" spans="1:10" ht="25.5" x14ac:dyDescent="0.2">
      <c r="A244" s="84" t="s">
        <v>568</v>
      </c>
      <c r="B244" s="83" t="s">
        <v>848</v>
      </c>
      <c r="C244" s="84" t="s">
        <v>5</v>
      </c>
      <c r="D244" s="84" t="s">
        <v>849</v>
      </c>
      <c r="E244" s="145" t="s">
        <v>609</v>
      </c>
      <c r="F244" s="145"/>
      <c r="G244" s="85" t="s">
        <v>610</v>
      </c>
      <c r="H244" s="115">
        <v>1.7569999999999999</v>
      </c>
      <c r="I244" s="86">
        <v>20.350000000000001</v>
      </c>
      <c r="J244" s="86">
        <v>35.75</v>
      </c>
    </row>
    <row r="245" spans="1:10" ht="25.5" x14ac:dyDescent="0.2">
      <c r="A245" s="84" t="s">
        <v>568</v>
      </c>
      <c r="B245" s="83" t="s">
        <v>583</v>
      </c>
      <c r="C245" s="84" t="s">
        <v>5</v>
      </c>
      <c r="D245" s="84" t="s">
        <v>584</v>
      </c>
      <c r="E245" s="145" t="s">
        <v>556</v>
      </c>
      <c r="F245" s="145"/>
      <c r="G245" s="85" t="s">
        <v>418</v>
      </c>
      <c r="H245" s="115">
        <v>0.43930000000000002</v>
      </c>
      <c r="I245" s="86">
        <v>17.36</v>
      </c>
      <c r="J245" s="86">
        <v>7.62</v>
      </c>
    </row>
    <row r="246" spans="1:10" ht="25.5" customHeight="1" x14ac:dyDescent="0.2">
      <c r="A246" s="88" t="s">
        <v>580</v>
      </c>
      <c r="B246" s="87" t="s">
        <v>421</v>
      </c>
      <c r="C246" s="88" t="s">
        <v>313</v>
      </c>
      <c r="D246" s="88" t="s">
        <v>422</v>
      </c>
      <c r="E246" s="149" t="s">
        <v>419</v>
      </c>
      <c r="F246" s="149"/>
      <c r="G246" s="89" t="s">
        <v>423</v>
      </c>
      <c r="H246" s="119">
        <v>13.125</v>
      </c>
      <c r="I246" s="90">
        <v>16.09</v>
      </c>
      <c r="J246" s="90">
        <v>211.18</v>
      </c>
    </row>
    <row r="247" spans="1:10" ht="38.25" customHeight="1" x14ac:dyDescent="0.2">
      <c r="A247" s="88" t="s">
        <v>580</v>
      </c>
      <c r="B247" s="87" t="s">
        <v>850</v>
      </c>
      <c r="C247" s="88" t="s">
        <v>313</v>
      </c>
      <c r="D247" s="88" t="s">
        <v>851</v>
      </c>
      <c r="E247" s="149" t="s">
        <v>419</v>
      </c>
      <c r="F247" s="149"/>
      <c r="G247" s="89" t="s">
        <v>461</v>
      </c>
      <c r="H247" s="119">
        <v>3.2050000000000002E-2</v>
      </c>
      <c r="I247" s="90">
        <v>525.03</v>
      </c>
      <c r="J247" s="90">
        <v>16.82</v>
      </c>
    </row>
    <row r="248" spans="1:10" ht="25.5" x14ac:dyDescent="0.2">
      <c r="A248" s="116"/>
      <c r="B248" s="116"/>
      <c r="C248" s="116"/>
      <c r="D248" s="116"/>
      <c r="E248" s="116" t="s">
        <v>575</v>
      </c>
      <c r="F248" s="117">
        <v>13.705230968818052</v>
      </c>
      <c r="G248" s="116" t="s">
        <v>576</v>
      </c>
      <c r="H248" s="117">
        <v>15.87</v>
      </c>
      <c r="I248" s="116" t="s">
        <v>577</v>
      </c>
      <c r="J248" s="117">
        <v>29.58</v>
      </c>
    </row>
    <row r="249" spans="1:10" x14ac:dyDescent="0.2">
      <c r="A249" s="116"/>
      <c r="B249" s="116"/>
      <c r="C249" s="116"/>
      <c r="D249" s="116"/>
      <c r="E249" s="116" t="s">
        <v>578</v>
      </c>
      <c r="F249" s="117">
        <v>88.25</v>
      </c>
      <c r="G249" s="116"/>
      <c r="H249" s="146" t="s">
        <v>579</v>
      </c>
      <c r="I249" s="146"/>
      <c r="J249" s="117">
        <v>453.26</v>
      </c>
    </row>
    <row r="250" spans="1:10" x14ac:dyDescent="0.2">
      <c r="A250" s="143" t="s">
        <v>581</v>
      </c>
      <c r="B250" s="143"/>
      <c r="C250" s="143"/>
      <c r="D250" s="143"/>
      <c r="E250" s="143"/>
      <c r="F250" s="143"/>
      <c r="G250" s="143"/>
      <c r="H250" s="143"/>
      <c r="I250" s="143"/>
      <c r="J250" s="143"/>
    </row>
    <row r="251" spans="1:10" ht="14.25" customHeight="1" thickBot="1" x14ac:dyDescent="0.25">
      <c r="A251" s="154" t="s">
        <v>852</v>
      </c>
      <c r="B251" s="154"/>
      <c r="C251" s="154"/>
      <c r="D251" s="154"/>
      <c r="E251" s="154"/>
      <c r="F251" s="154"/>
      <c r="G251" s="154"/>
      <c r="H251" s="154"/>
      <c r="I251" s="154"/>
      <c r="J251" s="154"/>
    </row>
    <row r="252" spans="1:10" ht="14.25" customHeight="1" thickTop="1" x14ac:dyDescent="0.2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</row>
    <row r="253" spans="1:10" ht="15" customHeight="1" x14ac:dyDescent="0.2">
      <c r="A253" s="111" t="s">
        <v>126</v>
      </c>
      <c r="B253" s="112" t="s">
        <v>7</v>
      </c>
      <c r="C253" s="111" t="s">
        <v>8</v>
      </c>
      <c r="D253" s="111" t="s">
        <v>9</v>
      </c>
      <c r="E253" s="147" t="s">
        <v>417</v>
      </c>
      <c r="F253" s="147"/>
      <c r="G253" s="113" t="s">
        <v>274</v>
      </c>
      <c r="H253" s="112" t="s">
        <v>275</v>
      </c>
      <c r="I253" s="112" t="s">
        <v>287</v>
      </c>
      <c r="J253" s="112" t="s">
        <v>289</v>
      </c>
    </row>
    <row r="254" spans="1:10" ht="51" x14ac:dyDescent="0.2">
      <c r="A254" s="2" t="s">
        <v>567</v>
      </c>
      <c r="B254" s="3" t="s">
        <v>322</v>
      </c>
      <c r="C254" s="2" t="s">
        <v>16</v>
      </c>
      <c r="D254" s="2" t="s">
        <v>307</v>
      </c>
      <c r="E254" s="148" t="s">
        <v>551</v>
      </c>
      <c r="F254" s="148"/>
      <c r="G254" s="7" t="s">
        <v>3</v>
      </c>
      <c r="H254" s="114">
        <v>1</v>
      </c>
      <c r="I254" s="9">
        <v>15.5</v>
      </c>
      <c r="J254" s="9">
        <v>15.5</v>
      </c>
    </row>
    <row r="255" spans="1:10" ht="51" x14ac:dyDescent="0.2">
      <c r="A255" s="84" t="s">
        <v>568</v>
      </c>
      <c r="B255" s="83" t="s">
        <v>649</v>
      </c>
      <c r="C255" s="84" t="s">
        <v>5</v>
      </c>
      <c r="D255" s="84" t="s">
        <v>650</v>
      </c>
      <c r="E255" s="145" t="s">
        <v>609</v>
      </c>
      <c r="F255" s="145"/>
      <c r="G255" s="85" t="s">
        <v>610</v>
      </c>
      <c r="H255" s="115">
        <v>5.8799999999999998E-2</v>
      </c>
      <c r="I255" s="86">
        <v>127.14</v>
      </c>
      <c r="J255" s="86">
        <v>7.47</v>
      </c>
    </row>
    <row r="256" spans="1:10" ht="38.25" customHeight="1" x14ac:dyDescent="0.2">
      <c r="A256" s="84" t="s">
        <v>568</v>
      </c>
      <c r="B256" s="83" t="s">
        <v>583</v>
      </c>
      <c r="C256" s="84" t="s">
        <v>5</v>
      </c>
      <c r="D256" s="84" t="s">
        <v>584</v>
      </c>
      <c r="E256" s="145" t="s">
        <v>556</v>
      </c>
      <c r="F256" s="145"/>
      <c r="G256" s="85" t="s">
        <v>418</v>
      </c>
      <c r="H256" s="115">
        <v>9.7000000000000003E-2</v>
      </c>
      <c r="I256" s="86">
        <v>17.36</v>
      </c>
      <c r="J256" s="86">
        <v>1.68</v>
      </c>
    </row>
    <row r="257" spans="1:10" ht="51" x14ac:dyDescent="0.2">
      <c r="A257" s="84" t="s">
        <v>568</v>
      </c>
      <c r="B257" s="83" t="s">
        <v>651</v>
      </c>
      <c r="C257" s="84" t="s">
        <v>5</v>
      </c>
      <c r="D257" s="84" t="s">
        <v>652</v>
      </c>
      <c r="E257" s="145" t="s">
        <v>609</v>
      </c>
      <c r="F257" s="145"/>
      <c r="G257" s="85" t="s">
        <v>610</v>
      </c>
      <c r="H257" s="115">
        <v>1.6199999999999999E-2</v>
      </c>
      <c r="I257" s="86">
        <v>255.62</v>
      </c>
      <c r="J257" s="86">
        <v>4.1399999999999997</v>
      </c>
    </row>
    <row r="258" spans="1:10" ht="51" x14ac:dyDescent="0.2">
      <c r="A258" s="84" t="s">
        <v>568</v>
      </c>
      <c r="B258" s="83" t="s">
        <v>653</v>
      </c>
      <c r="C258" s="84" t="s">
        <v>5</v>
      </c>
      <c r="D258" s="84" t="s">
        <v>654</v>
      </c>
      <c r="E258" s="145" t="s">
        <v>609</v>
      </c>
      <c r="F258" s="145"/>
      <c r="G258" s="85" t="s">
        <v>623</v>
      </c>
      <c r="H258" s="115">
        <v>4.2799999999999998E-2</v>
      </c>
      <c r="I258" s="86">
        <v>51.65</v>
      </c>
      <c r="J258" s="86">
        <v>2.21</v>
      </c>
    </row>
    <row r="259" spans="1:10" ht="25.5" x14ac:dyDescent="0.2">
      <c r="A259" s="116"/>
      <c r="B259" s="116"/>
      <c r="C259" s="116"/>
      <c r="D259" s="116"/>
      <c r="E259" s="116" t="s">
        <v>575</v>
      </c>
      <c r="F259" s="117">
        <v>1.5706806282722514</v>
      </c>
      <c r="G259" s="116" t="s">
        <v>576</v>
      </c>
      <c r="H259" s="117">
        <v>1.82</v>
      </c>
      <c r="I259" s="116" t="s">
        <v>577</v>
      </c>
      <c r="J259" s="117">
        <v>3.39</v>
      </c>
    </row>
    <row r="260" spans="1:10" ht="25.5" customHeight="1" x14ac:dyDescent="0.2">
      <c r="A260" s="116"/>
      <c r="B260" s="116"/>
      <c r="C260" s="116"/>
      <c r="D260" s="116"/>
      <c r="E260" s="116" t="s">
        <v>578</v>
      </c>
      <c r="F260" s="117">
        <v>3.74</v>
      </c>
      <c r="G260" s="116"/>
      <c r="H260" s="146" t="s">
        <v>579</v>
      </c>
      <c r="I260" s="146"/>
      <c r="J260" s="117">
        <v>19.239999999999998</v>
      </c>
    </row>
    <row r="261" spans="1:10" x14ac:dyDescent="0.2">
      <c r="A261" s="143" t="s">
        <v>581</v>
      </c>
      <c r="B261" s="143"/>
      <c r="C261" s="143"/>
      <c r="D261" s="143"/>
      <c r="E261" s="143"/>
      <c r="F261" s="143"/>
      <c r="G261" s="143"/>
      <c r="H261" s="143"/>
      <c r="I261" s="143"/>
      <c r="J261" s="143"/>
    </row>
    <row r="262" spans="1:10" ht="14.25" customHeight="1" thickBot="1" x14ac:dyDescent="0.25">
      <c r="A262" s="154" t="s">
        <v>655</v>
      </c>
      <c r="B262" s="154"/>
      <c r="C262" s="154"/>
      <c r="D262" s="154"/>
      <c r="E262" s="154"/>
      <c r="F262" s="154"/>
      <c r="G262" s="154"/>
      <c r="H262" s="154"/>
      <c r="I262" s="154"/>
      <c r="J262" s="154"/>
    </row>
    <row r="263" spans="1:10" ht="14.25" customHeight="1" thickTop="1" x14ac:dyDescent="0.2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</row>
    <row r="264" spans="1:10" ht="15" customHeight="1" x14ac:dyDescent="0.2">
      <c r="A264" s="111" t="s">
        <v>158</v>
      </c>
      <c r="B264" s="112" t="s">
        <v>7</v>
      </c>
      <c r="C264" s="111" t="s">
        <v>8</v>
      </c>
      <c r="D264" s="111" t="s">
        <v>9</v>
      </c>
      <c r="E264" s="147" t="s">
        <v>417</v>
      </c>
      <c r="F264" s="147"/>
      <c r="G264" s="113" t="s">
        <v>274</v>
      </c>
      <c r="H264" s="112" t="s">
        <v>275</v>
      </c>
      <c r="I264" s="112" t="s">
        <v>287</v>
      </c>
      <c r="J264" s="112" t="s">
        <v>289</v>
      </c>
    </row>
    <row r="265" spans="1:10" ht="25.5" x14ac:dyDescent="0.2">
      <c r="A265" s="2" t="s">
        <v>567</v>
      </c>
      <c r="B265" s="3" t="s">
        <v>159</v>
      </c>
      <c r="C265" s="2" t="s">
        <v>16</v>
      </c>
      <c r="D265" s="2" t="s">
        <v>564</v>
      </c>
      <c r="E265" s="148" t="s">
        <v>558</v>
      </c>
      <c r="F265" s="148"/>
      <c r="G265" s="7" t="s">
        <v>2</v>
      </c>
      <c r="H265" s="114">
        <v>1</v>
      </c>
      <c r="I265" s="9">
        <v>28.94</v>
      </c>
      <c r="J265" s="9">
        <v>28.94</v>
      </c>
    </row>
    <row r="266" spans="1:10" ht="25.5" x14ac:dyDescent="0.2">
      <c r="A266" s="84" t="s">
        <v>568</v>
      </c>
      <c r="B266" s="83" t="s">
        <v>656</v>
      </c>
      <c r="C266" s="84" t="s">
        <v>5</v>
      </c>
      <c r="D266" s="84" t="s">
        <v>657</v>
      </c>
      <c r="E266" s="145" t="s">
        <v>558</v>
      </c>
      <c r="F266" s="145"/>
      <c r="G266" s="85" t="s">
        <v>2</v>
      </c>
      <c r="H266" s="115">
        <v>0.28000000000000003</v>
      </c>
      <c r="I266" s="86">
        <v>33.130000000000003</v>
      </c>
      <c r="J266" s="86">
        <v>9.27</v>
      </c>
    </row>
    <row r="267" spans="1:10" ht="25.5" x14ac:dyDescent="0.2">
      <c r="A267" s="84" t="s">
        <v>568</v>
      </c>
      <c r="B267" s="83" t="s">
        <v>658</v>
      </c>
      <c r="C267" s="84" t="s">
        <v>5</v>
      </c>
      <c r="D267" s="84" t="s">
        <v>659</v>
      </c>
      <c r="E267" s="145" t="s">
        <v>558</v>
      </c>
      <c r="F267" s="145"/>
      <c r="G267" s="85" t="s">
        <v>2</v>
      </c>
      <c r="H267" s="115">
        <v>0.72</v>
      </c>
      <c r="I267" s="86">
        <v>27.33</v>
      </c>
      <c r="J267" s="86">
        <v>19.670000000000002</v>
      </c>
    </row>
    <row r="268" spans="1:10" ht="25.5" x14ac:dyDescent="0.2">
      <c r="A268" s="116"/>
      <c r="B268" s="116"/>
      <c r="C268" s="116"/>
      <c r="D268" s="116"/>
      <c r="E268" s="116" t="s">
        <v>575</v>
      </c>
      <c r="F268" s="117">
        <v>5.2124357132928694</v>
      </c>
      <c r="G268" s="116" t="s">
        <v>576</v>
      </c>
      <c r="H268" s="117">
        <v>6.04</v>
      </c>
      <c r="I268" s="116" t="s">
        <v>577</v>
      </c>
      <c r="J268" s="117">
        <v>11.25</v>
      </c>
    </row>
    <row r="269" spans="1:10" ht="15" thickBot="1" x14ac:dyDescent="0.25">
      <c r="A269" s="116"/>
      <c r="B269" s="116"/>
      <c r="C269" s="116"/>
      <c r="D269" s="116"/>
      <c r="E269" s="116" t="s">
        <v>578</v>
      </c>
      <c r="F269" s="117">
        <v>6.99</v>
      </c>
      <c r="G269" s="116"/>
      <c r="H269" s="146" t="s">
        <v>579</v>
      </c>
      <c r="I269" s="146"/>
      <c r="J269" s="117">
        <v>35.93</v>
      </c>
    </row>
    <row r="270" spans="1:10" ht="15" thickTop="1" x14ac:dyDescent="0.2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</row>
    <row r="271" spans="1:10" ht="15" customHeight="1" x14ac:dyDescent="0.2">
      <c r="A271" s="111" t="s">
        <v>162</v>
      </c>
      <c r="B271" s="112" t="s">
        <v>7</v>
      </c>
      <c r="C271" s="111" t="s">
        <v>8</v>
      </c>
      <c r="D271" s="111" t="s">
        <v>9</v>
      </c>
      <c r="E271" s="147" t="s">
        <v>417</v>
      </c>
      <c r="F271" s="147"/>
      <c r="G271" s="113" t="s">
        <v>274</v>
      </c>
      <c r="H271" s="112" t="s">
        <v>275</v>
      </c>
      <c r="I271" s="112" t="s">
        <v>287</v>
      </c>
      <c r="J271" s="112" t="s">
        <v>289</v>
      </c>
    </row>
    <row r="272" spans="1:10" ht="25.5" x14ac:dyDescent="0.2">
      <c r="A272" s="2" t="s">
        <v>567</v>
      </c>
      <c r="B272" s="3" t="s">
        <v>163</v>
      </c>
      <c r="C272" s="2" t="s">
        <v>16</v>
      </c>
      <c r="D272" s="2" t="s">
        <v>164</v>
      </c>
      <c r="E272" s="148" t="s">
        <v>559</v>
      </c>
      <c r="F272" s="148"/>
      <c r="G272" s="7" t="s">
        <v>277</v>
      </c>
      <c r="H272" s="114">
        <v>1</v>
      </c>
      <c r="I272" s="9">
        <v>56.42</v>
      </c>
      <c r="J272" s="9">
        <v>56.42</v>
      </c>
    </row>
    <row r="273" spans="1:10" ht="15" customHeight="1" x14ac:dyDescent="0.2">
      <c r="A273" s="84" t="s">
        <v>568</v>
      </c>
      <c r="B273" s="83" t="s">
        <v>613</v>
      </c>
      <c r="C273" s="84" t="s">
        <v>5</v>
      </c>
      <c r="D273" s="84" t="s">
        <v>614</v>
      </c>
      <c r="E273" s="145" t="s">
        <v>556</v>
      </c>
      <c r="F273" s="145"/>
      <c r="G273" s="85" t="s">
        <v>418</v>
      </c>
      <c r="H273" s="115">
        <v>0.1487</v>
      </c>
      <c r="I273" s="86">
        <v>22.29</v>
      </c>
      <c r="J273" s="86">
        <v>3.31</v>
      </c>
    </row>
    <row r="274" spans="1:10" ht="25.5" customHeight="1" x14ac:dyDescent="0.2">
      <c r="A274" s="84" t="s">
        <v>568</v>
      </c>
      <c r="B274" s="83" t="s">
        <v>583</v>
      </c>
      <c r="C274" s="84" t="s">
        <v>5</v>
      </c>
      <c r="D274" s="84" t="s">
        <v>584</v>
      </c>
      <c r="E274" s="145" t="s">
        <v>556</v>
      </c>
      <c r="F274" s="145"/>
      <c r="G274" s="85" t="s">
        <v>418</v>
      </c>
      <c r="H274" s="115">
        <v>0.56279999999999997</v>
      </c>
      <c r="I274" s="86">
        <v>17.36</v>
      </c>
      <c r="J274" s="86">
        <v>9.77</v>
      </c>
    </row>
    <row r="275" spans="1:10" ht="51" x14ac:dyDescent="0.2">
      <c r="A275" s="84" t="s">
        <v>568</v>
      </c>
      <c r="B275" s="83" t="s">
        <v>660</v>
      </c>
      <c r="C275" s="84" t="s">
        <v>5</v>
      </c>
      <c r="D275" s="84" t="s">
        <v>661</v>
      </c>
      <c r="E275" s="145" t="s">
        <v>609</v>
      </c>
      <c r="F275" s="145"/>
      <c r="G275" s="85" t="s">
        <v>610</v>
      </c>
      <c r="H275" s="115">
        <v>8.5999999999999993E-2</v>
      </c>
      <c r="I275" s="86">
        <v>254.46</v>
      </c>
      <c r="J275" s="86">
        <v>21.88</v>
      </c>
    </row>
    <row r="276" spans="1:10" ht="38.25" customHeight="1" x14ac:dyDescent="0.2">
      <c r="A276" s="84" t="s">
        <v>568</v>
      </c>
      <c r="B276" s="83" t="s">
        <v>662</v>
      </c>
      <c r="C276" s="84" t="s">
        <v>5</v>
      </c>
      <c r="D276" s="84" t="s">
        <v>663</v>
      </c>
      <c r="E276" s="145" t="s">
        <v>556</v>
      </c>
      <c r="F276" s="145"/>
      <c r="G276" s="85" t="s">
        <v>418</v>
      </c>
      <c r="H276" s="115">
        <v>3.5700000000000003E-2</v>
      </c>
      <c r="I276" s="86">
        <v>21.43</v>
      </c>
      <c r="J276" s="86">
        <v>0.76</v>
      </c>
    </row>
    <row r="277" spans="1:10" ht="51" x14ac:dyDescent="0.2">
      <c r="A277" s="84" t="s">
        <v>568</v>
      </c>
      <c r="B277" s="83" t="s">
        <v>664</v>
      </c>
      <c r="C277" s="84" t="s">
        <v>5</v>
      </c>
      <c r="D277" s="84" t="s">
        <v>665</v>
      </c>
      <c r="E277" s="145" t="s">
        <v>609</v>
      </c>
      <c r="F277" s="145"/>
      <c r="G277" s="85" t="s">
        <v>610</v>
      </c>
      <c r="H277" s="115">
        <v>4.2999999999999997E-2</v>
      </c>
      <c r="I277" s="86">
        <v>162.66</v>
      </c>
      <c r="J277" s="86">
        <v>6.99</v>
      </c>
    </row>
    <row r="278" spans="1:10" x14ac:dyDescent="0.2">
      <c r="A278" s="88" t="s">
        <v>580</v>
      </c>
      <c r="B278" s="87" t="s">
        <v>520</v>
      </c>
      <c r="C278" s="88" t="s">
        <v>313</v>
      </c>
      <c r="D278" s="88" t="s">
        <v>521</v>
      </c>
      <c r="E278" s="149" t="s">
        <v>426</v>
      </c>
      <c r="F278" s="149"/>
      <c r="G278" s="89" t="s">
        <v>427</v>
      </c>
      <c r="H278" s="119">
        <v>0.125</v>
      </c>
      <c r="I278" s="90">
        <v>4.0999999999999996</v>
      </c>
      <c r="J278" s="90">
        <v>0.51</v>
      </c>
    </row>
    <row r="279" spans="1:10" ht="25.5" x14ac:dyDescent="0.2">
      <c r="A279" s="88" t="s">
        <v>580</v>
      </c>
      <c r="B279" s="87" t="s">
        <v>443</v>
      </c>
      <c r="C279" s="88" t="s">
        <v>313</v>
      </c>
      <c r="D279" s="88" t="s">
        <v>444</v>
      </c>
      <c r="E279" s="149" t="s">
        <v>429</v>
      </c>
      <c r="F279" s="149"/>
      <c r="G279" s="89" t="s">
        <v>445</v>
      </c>
      <c r="H279" s="119">
        <v>2.3999999999999998E-3</v>
      </c>
      <c r="I279" s="90">
        <v>5500</v>
      </c>
      <c r="J279" s="90">
        <v>13.2</v>
      </c>
    </row>
    <row r="280" spans="1:10" ht="25.5" x14ac:dyDescent="0.2">
      <c r="A280" s="116"/>
      <c r="B280" s="116"/>
      <c r="C280" s="116"/>
      <c r="D280" s="116"/>
      <c r="E280" s="116" t="s">
        <v>575</v>
      </c>
      <c r="F280" s="117">
        <v>5.953759903627855</v>
      </c>
      <c r="G280" s="116" t="s">
        <v>576</v>
      </c>
      <c r="H280" s="117">
        <v>6.9</v>
      </c>
      <c r="I280" s="116" t="s">
        <v>577</v>
      </c>
      <c r="J280" s="117">
        <v>12.85</v>
      </c>
    </row>
    <row r="281" spans="1:10" x14ac:dyDescent="0.2">
      <c r="A281" s="116"/>
      <c r="B281" s="116"/>
      <c r="C281" s="116"/>
      <c r="D281" s="116"/>
      <c r="E281" s="116" t="s">
        <v>578</v>
      </c>
      <c r="F281" s="117">
        <v>13.64</v>
      </c>
      <c r="G281" s="116"/>
      <c r="H281" s="146" t="s">
        <v>579</v>
      </c>
      <c r="I281" s="146"/>
      <c r="J281" s="117">
        <v>70.06</v>
      </c>
    </row>
    <row r="282" spans="1:10" x14ac:dyDescent="0.2">
      <c r="A282" s="143" t="s">
        <v>581</v>
      </c>
      <c r="B282" s="143"/>
      <c r="C282" s="143"/>
      <c r="D282" s="143"/>
      <c r="E282" s="143"/>
      <c r="F282" s="143"/>
      <c r="G282" s="143"/>
      <c r="H282" s="143"/>
      <c r="I282" s="143"/>
      <c r="J282" s="143"/>
    </row>
    <row r="283" spans="1:10" ht="14.25" customHeight="1" thickBot="1" x14ac:dyDescent="0.25">
      <c r="A283" s="154" t="s">
        <v>666</v>
      </c>
      <c r="B283" s="154"/>
      <c r="C283" s="154"/>
      <c r="D283" s="154"/>
      <c r="E283" s="154"/>
      <c r="F283" s="154"/>
      <c r="G283" s="154"/>
      <c r="H283" s="154"/>
      <c r="I283" s="154"/>
      <c r="J283" s="154"/>
    </row>
    <row r="284" spans="1:10" ht="14.25" customHeight="1" thickTop="1" x14ac:dyDescent="0.2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</row>
    <row r="285" spans="1:10" ht="15" customHeight="1" x14ac:dyDescent="0.2">
      <c r="A285" s="111" t="s">
        <v>191</v>
      </c>
      <c r="B285" s="112" t="s">
        <v>7</v>
      </c>
      <c r="C285" s="111" t="s">
        <v>8</v>
      </c>
      <c r="D285" s="111" t="s">
        <v>9</v>
      </c>
      <c r="E285" s="147" t="s">
        <v>417</v>
      </c>
      <c r="F285" s="147"/>
      <c r="G285" s="113" t="s">
        <v>274</v>
      </c>
      <c r="H285" s="112" t="s">
        <v>275</v>
      </c>
      <c r="I285" s="112" t="s">
        <v>287</v>
      </c>
      <c r="J285" s="112" t="s">
        <v>289</v>
      </c>
    </row>
    <row r="286" spans="1:10" x14ac:dyDescent="0.2">
      <c r="A286" s="2" t="s">
        <v>567</v>
      </c>
      <c r="B286" s="3" t="s">
        <v>192</v>
      </c>
      <c r="C286" s="2" t="s">
        <v>16</v>
      </c>
      <c r="D286" s="2" t="s">
        <v>193</v>
      </c>
      <c r="E286" s="148" t="s">
        <v>556</v>
      </c>
      <c r="F286" s="148"/>
      <c r="G286" s="7" t="s">
        <v>277</v>
      </c>
      <c r="H286" s="114">
        <v>1</v>
      </c>
      <c r="I286" s="9">
        <v>268.73</v>
      </c>
      <c r="J286" s="9">
        <v>268.73</v>
      </c>
    </row>
    <row r="287" spans="1:10" ht="25.5" x14ac:dyDescent="0.2">
      <c r="A287" s="84" t="s">
        <v>568</v>
      </c>
      <c r="B287" s="83" t="s">
        <v>662</v>
      </c>
      <c r="C287" s="84" t="s">
        <v>5</v>
      </c>
      <c r="D287" s="84" t="s">
        <v>663</v>
      </c>
      <c r="E287" s="145" t="s">
        <v>556</v>
      </c>
      <c r="F287" s="145"/>
      <c r="G287" s="85" t="s">
        <v>418</v>
      </c>
      <c r="H287" s="115">
        <v>0.12</v>
      </c>
      <c r="I287" s="86">
        <v>21.43</v>
      </c>
      <c r="J287" s="86">
        <v>2.57</v>
      </c>
    </row>
    <row r="288" spans="1:10" ht="14.25" customHeight="1" x14ac:dyDescent="0.2">
      <c r="A288" s="84" t="s">
        <v>568</v>
      </c>
      <c r="B288" s="83" t="s">
        <v>667</v>
      </c>
      <c r="C288" s="84" t="s">
        <v>5</v>
      </c>
      <c r="D288" s="84" t="s">
        <v>668</v>
      </c>
      <c r="E288" s="145" t="s">
        <v>556</v>
      </c>
      <c r="F288" s="145"/>
      <c r="G288" s="85" t="s">
        <v>418</v>
      </c>
      <c r="H288" s="115">
        <v>1.2</v>
      </c>
      <c r="I288" s="86">
        <v>16.850000000000001</v>
      </c>
      <c r="J288" s="86">
        <v>20.22</v>
      </c>
    </row>
    <row r="289" spans="1:10" ht="25.5" x14ac:dyDescent="0.2">
      <c r="A289" s="84" t="s">
        <v>568</v>
      </c>
      <c r="B289" s="83" t="s">
        <v>669</v>
      </c>
      <c r="C289" s="84" t="s">
        <v>5</v>
      </c>
      <c r="D289" s="84" t="s">
        <v>670</v>
      </c>
      <c r="E289" s="145" t="s">
        <v>556</v>
      </c>
      <c r="F289" s="145"/>
      <c r="G289" s="85" t="s">
        <v>418</v>
      </c>
      <c r="H289" s="115">
        <v>0.75</v>
      </c>
      <c r="I289" s="86">
        <v>17.27</v>
      </c>
      <c r="J289" s="86">
        <v>12.95</v>
      </c>
    </row>
    <row r="290" spans="1:10" ht="25.5" x14ac:dyDescent="0.2">
      <c r="A290" s="84" t="s">
        <v>568</v>
      </c>
      <c r="B290" s="83" t="s">
        <v>585</v>
      </c>
      <c r="C290" s="84" t="s">
        <v>5</v>
      </c>
      <c r="D290" s="84" t="s">
        <v>586</v>
      </c>
      <c r="E290" s="145" t="s">
        <v>556</v>
      </c>
      <c r="F290" s="145"/>
      <c r="G290" s="85" t="s">
        <v>418</v>
      </c>
      <c r="H290" s="115">
        <v>0.75</v>
      </c>
      <c r="I290" s="86">
        <v>21.79</v>
      </c>
      <c r="J290" s="86">
        <v>16.34</v>
      </c>
    </row>
    <row r="291" spans="1:10" ht="25.5" x14ac:dyDescent="0.2">
      <c r="A291" s="84" t="s">
        <v>568</v>
      </c>
      <c r="B291" s="83" t="s">
        <v>583</v>
      </c>
      <c r="C291" s="84" t="s">
        <v>5</v>
      </c>
      <c r="D291" s="84" t="s">
        <v>584</v>
      </c>
      <c r="E291" s="145" t="s">
        <v>556</v>
      </c>
      <c r="F291" s="145"/>
      <c r="G291" s="85" t="s">
        <v>418</v>
      </c>
      <c r="H291" s="115">
        <v>5.36</v>
      </c>
      <c r="I291" s="86">
        <v>17.36</v>
      </c>
      <c r="J291" s="86">
        <v>93.04</v>
      </c>
    </row>
    <row r="292" spans="1:10" ht="38.25" x14ac:dyDescent="0.2">
      <c r="A292" s="84" t="s">
        <v>568</v>
      </c>
      <c r="B292" s="83" t="s">
        <v>671</v>
      </c>
      <c r="C292" s="84" t="s">
        <v>5</v>
      </c>
      <c r="D292" s="84" t="s">
        <v>672</v>
      </c>
      <c r="E292" s="145" t="s">
        <v>596</v>
      </c>
      <c r="F292" s="145"/>
      <c r="G292" s="85" t="s">
        <v>3</v>
      </c>
      <c r="H292" s="115">
        <v>0.18479999999999999</v>
      </c>
      <c r="I292" s="86">
        <v>503.49</v>
      </c>
      <c r="J292" s="86">
        <v>93.04</v>
      </c>
    </row>
    <row r="293" spans="1:10" ht="15" customHeight="1" x14ac:dyDescent="0.2">
      <c r="A293" s="88" t="s">
        <v>580</v>
      </c>
      <c r="B293" s="87" t="s">
        <v>484</v>
      </c>
      <c r="C293" s="88" t="s">
        <v>5</v>
      </c>
      <c r="D293" s="88" t="s">
        <v>485</v>
      </c>
      <c r="E293" s="149" t="s">
        <v>419</v>
      </c>
      <c r="F293" s="149"/>
      <c r="G293" s="89" t="s">
        <v>277</v>
      </c>
      <c r="H293" s="119">
        <v>1.5</v>
      </c>
      <c r="I293" s="90">
        <v>9.26</v>
      </c>
      <c r="J293" s="90">
        <v>13.89</v>
      </c>
    </row>
    <row r="294" spans="1:10" x14ac:dyDescent="0.2">
      <c r="A294" s="88" t="s">
        <v>580</v>
      </c>
      <c r="B294" s="87" t="s">
        <v>490</v>
      </c>
      <c r="C294" s="88" t="s">
        <v>5</v>
      </c>
      <c r="D294" s="88" t="s">
        <v>491</v>
      </c>
      <c r="E294" s="149" t="s">
        <v>419</v>
      </c>
      <c r="F294" s="149"/>
      <c r="G294" s="89" t="s">
        <v>428</v>
      </c>
      <c r="H294" s="119">
        <v>0.1</v>
      </c>
      <c r="I294" s="90">
        <v>25</v>
      </c>
      <c r="J294" s="90">
        <v>2.5</v>
      </c>
    </row>
    <row r="295" spans="1:10" ht="25.5" x14ac:dyDescent="0.2">
      <c r="A295" s="88" t="s">
        <v>580</v>
      </c>
      <c r="B295" s="87" t="s">
        <v>488</v>
      </c>
      <c r="C295" s="88" t="s">
        <v>5</v>
      </c>
      <c r="D295" s="88" t="s">
        <v>489</v>
      </c>
      <c r="E295" s="149" t="s">
        <v>419</v>
      </c>
      <c r="F295" s="149"/>
      <c r="G295" s="89" t="s">
        <v>277</v>
      </c>
      <c r="H295" s="119">
        <v>0.65</v>
      </c>
      <c r="I295" s="90">
        <v>21.83</v>
      </c>
      <c r="J295" s="90">
        <v>14.18</v>
      </c>
    </row>
    <row r="296" spans="1:10" ht="38.25" customHeight="1" x14ac:dyDescent="0.2">
      <c r="A296" s="116"/>
      <c r="B296" s="116"/>
      <c r="C296" s="116"/>
      <c r="D296" s="116"/>
      <c r="E296" s="116" t="s">
        <v>575</v>
      </c>
      <c r="F296" s="117">
        <v>55.566881341796787</v>
      </c>
      <c r="G296" s="116" t="s">
        <v>576</v>
      </c>
      <c r="H296" s="117">
        <v>64.36</v>
      </c>
      <c r="I296" s="116" t="s">
        <v>577</v>
      </c>
      <c r="J296" s="117">
        <v>119.93</v>
      </c>
    </row>
    <row r="297" spans="1:10" x14ac:dyDescent="0.2">
      <c r="A297" s="116"/>
      <c r="B297" s="116"/>
      <c r="C297" s="116"/>
      <c r="D297" s="116"/>
      <c r="E297" s="116" t="s">
        <v>578</v>
      </c>
      <c r="F297" s="117">
        <v>64.97</v>
      </c>
      <c r="G297" s="116"/>
      <c r="H297" s="146" t="s">
        <v>579</v>
      </c>
      <c r="I297" s="146"/>
      <c r="J297" s="117">
        <v>333.7</v>
      </c>
    </row>
    <row r="298" spans="1:10" x14ac:dyDescent="0.2">
      <c r="A298" s="143" t="s">
        <v>581</v>
      </c>
      <c r="B298" s="143"/>
      <c r="C298" s="143"/>
      <c r="D298" s="143"/>
      <c r="E298" s="143"/>
      <c r="F298" s="143"/>
      <c r="G298" s="143"/>
      <c r="H298" s="143"/>
      <c r="I298" s="143"/>
      <c r="J298" s="143"/>
    </row>
    <row r="299" spans="1:10" ht="14.25" customHeight="1" thickBot="1" x14ac:dyDescent="0.25">
      <c r="A299" s="154" t="s">
        <v>673</v>
      </c>
      <c r="B299" s="154"/>
      <c r="C299" s="154"/>
      <c r="D299" s="154"/>
      <c r="E299" s="154"/>
      <c r="F299" s="154"/>
      <c r="G299" s="154"/>
      <c r="H299" s="154"/>
      <c r="I299" s="154"/>
      <c r="J299" s="154"/>
    </row>
    <row r="300" spans="1:10" ht="14.25" customHeight="1" thickTop="1" x14ac:dyDescent="0.2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</row>
    <row r="301" spans="1:10" ht="15" customHeight="1" x14ac:dyDescent="0.2">
      <c r="A301" s="111" t="s">
        <v>196</v>
      </c>
      <c r="B301" s="112" t="s">
        <v>7</v>
      </c>
      <c r="C301" s="111" t="s">
        <v>8</v>
      </c>
      <c r="D301" s="111" t="s">
        <v>9</v>
      </c>
      <c r="E301" s="147" t="s">
        <v>417</v>
      </c>
      <c r="F301" s="147"/>
      <c r="G301" s="113" t="s">
        <v>274</v>
      </c>
      <c r="H301" s="112" t="s">
        <v>275</v>
      </c>
      <c r="I301" s="112" t="s">
        <v>287</v>
      </c>
      <c r="J301" s="112" t="s">
        <v>289</v>
      </c>
    </row>
    <row r="302" spans="1:10" ht="25.5" customHeight="1" x14ac:dyDescent="0.2">
      <c r="A302" s="2" t="s">
        <v>567</v>
      </c>
      <c r="B302" s="3" t="s">
        <v>197</v>
      </c>
      <c r="C302" s="2" t="s">
        <v>16</v>
      </c>
      <c r="D302" s="2" t="s">
        <v>198</v>
      </c>
      <c r="E302" s="148" t="s">
        <v>553</v>
      </c>
      <c r="F302" s="148"/>
      <c r="G302" s="7" t="s">
        <v>276</v>
      </c>
      <c r="H302" s="114">
        <v>1</v>
      </c>
      <c r="I302" s="9">
        <v>932.53</v>
      </c>
      <c r="J302" s="9">
        <v>932.53</v>
      </c>
    </row>
    <row r="303" spans="1:10" ht="51" x14ac:dyDescent="0.2">
      <c r="A303" s="84" t="s">
        <v>568</v>
      </c>
      <c r="B303" s="83" t="s">
        <v>619</v>
      </c>
      <c r="C303" s="84" t="s">
        <v>5</v>
      </c>
      <c r="D303" s="84" t="s">
        <v>620</v>
      </c>
      <c r="E303" s="145" t="s">
        <v>609</v>
      </c>
      <c r="F303" s="145"/>
      <c r="G303" s="85" t="s">
        <v>610</v>
      </c>
      <c r="H303" s="115">
        <v>0.23769999999999999</v>
      </c>
      <c r="I303" s="86">
        <v>139.43</v>
      </c>
      <c r="J303" s="86">
        <v>33.14</v>
      </c>
    </row>
    <row r="304" spans="1:10" ht="38.25" customHeight="1" x14ac:dyDescent="0.2">
      <c r="A304" s="84" t="s">
        <v>568</v>
      </c>
      <c r="B304" s="83" t="s">
        <v>621</v>
      </c>
      <c r="C304" s="84" t="s">
        <v>5</v>
      </c>
      <c r="D304" s="84" t="s">
        <v>622</v>
      </c>
      <c r="E304" s="145" t="s">
        <v>609</v>
      </c>
      <c r="F304" s="145"/>
      <c r="G304" s="85" t="s">
        <v>623</v>
      </c>
      <c r="H304" s="115">
        <v>0.48449999999999999</v>
      </c>
      <c r="I304" s="86">
        <v>51.31</v>
      </c>
      <c r="J304" s="86">
        <v>24.85</v>
      </c>
    </row>
    <row r="305" spans="1:10" ht="38.25" x14ac:dyDescent="0.2">
      <c r="A305" s="84" t="s">
        <v>568</v>
      </c>
      <c r="B305" s="83" t="s">
        <v>674</v>
      </c>
      <c r="C305" s="84" t="s">
        <v>5</v>
      </c>
      <c r="D305" s="84" t="s">
        <v>675</v>
      </c>
      <c r="E305" s="145" t="s">
        <v>596</v>
      </c>
      <c r="F305" s="145"/>
      <c r="G305" s="85" t="s">
        <v>3</v>
      </c>
      <c r="H305" s="115">
        <v>2.2100000000000002E-2</v>
      </c>
      <c r="I305" s="86">
        <v>3619.02</v>
      </c>
      <c r="J305" s="86">
        <v>79.98</v>
      </c>
    </row>
    <row r="306" spans="1:10" ht="25.5" x14ac:dyDescent="0.2">
      <c r="A306" s="84" t="s">
        <v>568</v>
      </c>
      <c r="B306" s="83" t="s">
        <v>676</v>
      </c>
      <c r="C306" s="84" t="s">
        <v>5</v>
      </c>
      <c r="D306" s="84" t="s">
        <v>677</v>
      </c>
      <c r="E306" s="145" t="s">
        <v>596</v>
      </c>
      <c r="F306" s="145"/>
      <c r="G306" s="85" t="s">
        <v>3</v>
      </c>
      <c r="H306" s="115">
        <v>6.6199999999999995E-2</v>
      </c>
      <c r="I306" s="86">
        <v>2395.4</v>
      </c>
      <c r="J306" s="86">
        <v>158.57</v>
      </c>
    </row>
    <row r="307" spans="1:10" ht="38.25" x14ac:dyDescent="0.2">
      <c r="A307" s="84" t="s">
        <v>568</v>
      </c>
      <c r="B307" s="83" t="s">
        <v>678</v>
      </c>
      <c r="C307" s="84" t="s">
        <v>5</v>
      </c>
      <c r="D307" s="84" t="s">
        <v>679</v>
      </c>
      <c r="E307" s="145" t="s">
        <v>556</v>
      </c>
      <c r="F307" s="145"/>
      <c r="G307" s="85" t="s">
        <v>3</v>
      </c>
      <c r="H307" s="115">
        <v>5.6899999999999999E-2</v>
      </c>
      <c r="I307" s="86">
        <v>647.69000000000005</v>
      </c>
      <c r="J307" s="86">
        <v>36.85</v>
      </c>
    </row>
    <row r="308" spans="1:10" ht="25.5" customHeight="1" x14ac:dyDescent="0.2">
      <c r="A308" s="84" t="s">
        <v>568</v>
      </c>
      <c r="B308" s="83" t="s">
        <v>680</v>
      </c>
      <c r="C308" s="84" t="s">
        <v>5</v>
      </c>
      <c r="D308" s="84" t="s">
        <v>681</v>
      </c>
      <c r="E308" s="145" t="s">
        <v>596</v>
      </c>
      <c r="F308" s="145"/>
      <c r="G308" s="85" t="s">
        <v>3</v>
      </c>
      <c r="H308" s="115">
        <v>0.09</v>
      </c>
      <c r="I308" s="86">
        <v>523.38</v>
      </c>
      <c r="J308" s="86">
        <v>47.1</v>
      </c>
    </row>
    <row r="309" spans="1:10" ht="25.5" customHeight="1" x14ac:dyDescent="0.2">
      <c r="A309" s="84" t="s">
        <v>568</v>
      </c>
      <c r="B309" s="83" t="s">
        <v>682</v>
      </c>
      <c r="C309" s="84" t="s">
        <v>16</v>
      </c>
      <c r="D309" s="84" t="s">
        <v>683</v>
      </c>
      <c r="E309" s="145" t="s">
        <v>553</v>
      </c>
      <c r="F309" s="145"/>
      <c r="G309" s="85" t="s">
        <v>276</v>
      </c>
      <c r="H309" s="115">
        <v>1</v>
      </c>
      <c r="I309" s="86">
        <v>68.400000000000006</v>
      </c>
      <c r="J309" s="86">
        <v>68.400000000000006</v>
      </c>
    </row>
    <row r="310" spans="1:10" ht="25.5" customHeight="1" x14ac:dyDescent="0.2">
      <c r="A310" s="84" t="s">
        <v>568</v>
      </c>
      <c r="B310" s="83" t="s">
        <v>630</v>
      </c>
      <c r="C310" s="84" t="s">
        <v>5</v>
      </c>
      <c r="D310" s="84" t="s">
        <v>631</v>
      </c>
      <c r="E310" s="145" t="s">
        <v>556</v>
      </c>
      <c r="F310" s="145"/>
      <c r="G310" s="85" t="s">
        <v>418</v>
      </c>
      <c r="H310" s="115">
        <v>1.1506000000000001</v>
      </c>
      <c r="I310" s="86">
        <v>22.04</v>
      </c>
      <c r="J310" s="86">
        <v>25.35</v>
      </c>
    </row>
    <row r="311" spans="1:10" ht="25.5" customHeight="1" x14ac:dyDescent="0.2">
      <c r="A311" s="84" t="s">
        <v>568</v>
      </c>
      <c r="B311" s="83" t="s">
        <v>583</v>
      </c>
      <c r="C311" s="84" t="s">
        <v>5</v>
      </c>
      <c r="D311" s="84" t="s">
        <v>584</v>
      </c>
      <c r="E311" s="145" t="s">
        <v>556</v>
      </c>
      <c r="F311" s="145"/>
      <c r="G311" s="85" t="s">
        <v>418</v>
      </c>
      <c r="H311" s="115">
        <v>0.90410000000000001</v>
      </c>
      <c r="I311" s="86">
        <v>17.36</v>
      </c>
      <c r="J311" s="86">
        <v>15.69</v>
      </c>
    </row>
    <row r="312" spans="1:10" ht="38.25" x14ac:dyDescent="0.2">
      <c r="A312" s="84" t="s">
        <v>568</v>
      </c>
      <c r="B312" s="83" t="s">
        <v>684</v>
      </c>
      <c r="C312" s="84" t="s">
        <v>5</v>
      </c>
      <c r="D312" s="84" t="s">
        <v>685</v>
      </c>
      <c r="E312" s="145" t="s">
        <v>596</v>
      </c>
      <c r="F312" s="145"/>
      <c r="G312" s="85" t="s">
        <v>3</v>
      </c>
      <c r="H312" s="115">
        <v>0.10199999999999999</v>
      </c>
      <c r="I312" s="86">
        <v>818.84</v>
      </c>
      <c r="J312" s="86">
        <v>83.52</v>
      </c>
    </row>
    <row r="313" spans="1:10" ht="38.25" x14ac:dyDescent="0.2">
      <c r="A313" s="84" t="s">
        <v>568</v>
      </c>
      <c r="B313" s="83" t="s">
        <v>686</v>
      </c>
      <c r="C313" s="84" t="s">
        <v>5</v>
      </c>
      <c r="D313" s="84" t="s">
        <v>687</v>
      </c>
      <c r="E313" s="145" t="s">
        <v>596</v>
      </c>
      <c r="F313" s="145"/>
      <c r="G313" s="85" t="s">
        <v>3</v>
      </c>
      <c r="H313" s="115">
        <v>0.10199999999999999</v>
      </c>
      <c r="I313" s="86">
        <v>425.12</v>
      </c>
      <c r="J313" s="86">
        <v>43.36</v>
      </c>
    </row>
    <row r="314" spans="1:10" ht="15" customHeight="1" x14ac:dyDescent="0.2">
      <c r="A314" s="84" t="s">
        <v>568</v>
      </c>
      <c r="B314" s="83" t="s">
        <v>688</v>
      </c>
      <c r="C314" s="84" t="s">
        <v>5</v>
      </c>
      <c r="D314" s="84" t="s">
        <v>689</v>
      </c>
      <c r="E314" s="145" t="s">
        <v>596</v>
      </c>
      <c r="F314" s="145"/>
      <c r="G314" s="85" t="s">
        <v>428</v>
      </c>
      <c r="H314" s="115">
        <v>4.49</v>
      </c>
      <c r="I314" s="86">
        <v>15.31</v>
      </c>
      <c r="J314" s="86">
        <v>68.739999999999995</v>
      </c>
    </row>
    <row r="315" spans="1:10" ht="38.25" x14ac:dyDescent="0.2">
      <c r="A315" s="84" t="s">
        <v>568</v>
      </c>
      <c r="B315" s="83" t="s">
        <v>690</v>
      </c>
      <c r="C315" s="84" t="s">
        <v>5</v>
      </c>
      <c r="D315" s="84" t="s">
        <v>691</v>
      </c>
      <c r="E315" s="145" t="s">
        <v>596</v>
      </c>
      <c r="F315" s="145"/>
      <c r="G315" s="85" t="s">
        <v>3</v>
      </c>
      <c r="H315" s="115">
        <v>0.154</v>
      </c>
      <c r="I315" s="86">
        <v>587.48</v>
      </c>
      <c r="J315" s="86">
        <v>90.47</v>
      </c>
    </row>
    <row r="316" spans="1:10" x14ac:dyDescent="0.2">
      <c r="A316" s="88" t="s">
        <v>580</v>
      </c>
      <c r="B316" s="87" t="s">
        <v>441</v>
      </c>
      <c r="C316" s="88" t="s">
        <v>5</v>
      </c>
      <c r="D316" s="88" t="s">
        <v>442</v>
      </c>
      <c r="E316" s="149" t="s">
        <v>419</v>
      </c>
      <c r="F316" s="149"/>
      <c r="G316" s="89" t="s">
        <v>276</v>
      </c>
      <c r="H316" s="119">
        <v>31.327400000000001</v>
      </c>
      <c r="I316" s="90">
        <v>0.55000000000000004</v>
      </c>
      <c r="J316" s="90">
        <v>17.23</v>
      </c>
    </row>
    <row r="317" spans="1:10" ht="38.25" customHeight="1" x14ac:dyDescent="0.2">
      <c r="A317" s="88" t="s">
        <v>580</v>
      </c>
      <c r="B317" s="87" t="s">
        <v>439</v>
      </c>
      <c r="C317" s="88" t="s">
        <v>5</v>
      </c>
      <c r="D317" s="88" t="s">
        <v>440</v>
      </c>
      <c r="E317" s="149" t="s">
        <v>419</v>
      </c>
      <c r="F317" s="149"/>
      <c r="G317" s="89" t="s">
        <v>276</v>
      </c>
      <c r="H317" s="119">
        <v>1</v>
      </c>
      <c r="I317" s="90">
        <v>139.28</v>
      </c>
      <c r="J317" s="90">
        <v>139.28</v>
      </c>
    </row>
    <row r="318" spans="1:10" ht="25.5" x14ac:dyDescent="0.2">
      <c r="A318" s="116"/>
      <c r="B318" s="116"/>
      <c r="C318" s="116"/>
      <c r="D318" s="116"/>
      <c r="E318" s="116" t="s">
        <v>575</v>
      </c>
      <c r="F318" s="117">
        <v>126.16411064263541</v>
      </c>
      <c r="G318" s="116" t="s">
        <v>576</v>
      </c>
      <c r="H318" s="117">
        <v>146.13999999999999</v>
      </c>
      <c r="I318" s="116" t="s">
        <v>577</v>
      </c>
      <c r="J318" s="117">
        <v>272.3</v>
      </c>
    </row>
    <row r="319" spans="1:10" x14ac:dyDescent="0.2">
      <c r="A319" s="116"/>
      <c r="B319" s="116"/>
      <c r="C319" s="116"/>
      <c r="D319" s="116"/>
      <c r="E319" s="116" t="s">
        <v>578</v>
      </c>
      <c r="F319" s="117">
        <v>225.48</v>
      </c>
      <c r="G319" s="116"/>
      <c r="H319" s="146" t="s">
        <v>579</v>
      </c>
      <c r="I319" s="146"/>
      <c r="J319" s="117">
        <v>1158.01</v>
      </c>
    </row>
    <row r="320" spans="1:10" x14ac:dyDescent="0.2">
      <c r="A320" s="143" t="s">
        <v>581</v>
      </c>
      <c r="B320" s="143"/>
      <c r="C320" s="143"/>
      <c r="D320" s="143"/>
      <c r="E320" s="143"/>
      <c r="F320" s="143"/>
      <c r="G320" s="143"/>
      <c r="H320" s="143"/>
      <c r="I320" s="143"/>
      <c r="J320" s="143"/>
    </row>
    <row r="321" spans="1:10" ht="14.25" customHeight="1" thickBot="1" x14ac:dyDescent="0.25">
      <c r="A321" s="154" t="s">
        <v>692</v>
      </c>
      <c r="B321" s="154"/>
      <c r="C321" s="154"/>
      <c r="D321" s="154"/>
      <c r="E321" s="154"/>
      <c r="F321" s="154"/>
      <c r="G321" s="154"/>
      <c r="H321" s="154"/>
      <c r="I321" s="154"/>
      <c r="J321" s="154"/>
    </row>
    <row r="322" spans="1:10" ht="14.25" customHeight="1" thickTop="1" x14ac:dyDescent="0.2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</row>
    <row r="323" spans="1:10" ht="15" customHeight="1" x14ac:dyDescent="0.2">
      <c r="A323" s="111" t="s">
        <v>199</v>
      </c>
      <c r="B323" s="112" t="s">
        <v>7</v>
      </c>
      <c r="C323" s="111" t="s">
        <v>8</v>
      </c>
      <c r="D323" s="111" t="s">
        <v>9</v>
      </c>
      <c r="E323" s="147" t="s">
        <v>417</v>
      </c>
      <c r="F323" s="147"/>
      <c r="G323" s="113" t="s">
        <v>274</v>
      </c>
      <c r="H323" s="112" t="s">
        <v>275</v>
      </c>
      <c r="I323" s="112" t="s">
        <v>287</v>
      </c>
      <c r="J323" s="112" t="s">
        <v>289</v>
      </c>
    </row>
    <row r="324" spans="1:10" ht="38.25" x14ac:dyDescent="0.2">
      <c r="A324" s="2" t="s">
        <v>567</v>
      </c>
      <c r="B324" s="3" t="s">
        <v>200</v>
      </c>
      <c r="C324" s="2" t="s">
        <v>16</v>
      </c>
      <c r="D324" s="2" t="s">
        <v>201</v>
      </c>
      <c r="E324" s="148" t="s">
        <v>553</v>
      </c>
      <c r="F324" s="148"/>
      <c r="G324" s="7" t="s">
        <v>276</v>
      </c>
      <c r="H324" s="114">
        <v>1</v>
      </c>
      <c r="I324" s="9">
        <v>1372.06</v>
      </c>
      <c r="J324" s="9">
        <v>1372.06</v>
      </c>
    </row>
    <row r="325" spans="1:10" ht="25.5" customHeight="1" x14ac:dyDescent="0.2">
      <c r="A325" s="84" t="s">
        <v>568</v>
      </c>
      <c r="B325" s="83" t="s">
        <v>619</v>
      </c>
      <c r="C325" s="84" t="s">
        <v>5</v>
      </c>
      <c r="D325" s="84" t="s">
        <v>620</v>
      </c>
      <c r="E325" s="145" t="s">
        <v>609</v>
      </c>
      <c r="F325" s="145"/>
      <c r="G325" s="85" t="s">
        <v>610</v>
      </c>
      <c r="H325" s="115">
        <v>0.28179999999999999</v>
      </c>
      <c r="I325" s="86">
        <v>139.43</v>
      </c>
      <c r="J325" s="86">
        <v>39.29</v>
      </c>
    </row>
    <row r="326" spans="1:10" ht="38.25" customHeight="1" x14ac:dyDescent="0.2">
      <c r="A326" s="84" t="s">
        <v>568</v>
      </c>
      <c r="B326" s="83" t="s">
        <v>621</v>
      </c>
      <c r="C326" s="84" t="s">
        <v>5</v>
      </c>
      <c r="D326" s="84" t="s">
        <v>622</v>
      </c>
      <c r="E326" s="145" t="s">
        <v>609</v>
      </c>
      <c r="F326" s="145"/>
      <c r="G326" s="85" t="s">
        <v>623</v>
      </c>
      <c r="H326" s="115">
        <v>0.57430000000000003</v>
      </c>
      <c r="I326" s="86">
        <v>51.31</v>
      </c>
      <c r="J326" s="86">
        <v>29.46</v>
      </c>
    </row>
    <row r="327" spans="1:10" ht="25.5" x14ac:dyDescent="0.2">
      <c r="A327" s="84" t="s">
        <v>568</v>
      </c>
      <c r="B327" s="83" t="s">
        <v>630</v>
      </c>
      <c r="C327" s="84" t="s">
        <v>5</v>
      </c>
      <c r="D327" s="84" t="s">
        <v>631</v>
      </c>
      <c r="E327" s="145" t="s">
        <v>556</v>
      </c>
      <c r="F327" s="145"/>
      <c r="G327" s="85" t="s">
        <v>418</v>
      </c>
      <c r="H327" s="115">
        <v>1.5139</v>
      </c>
      <c r="I327" s="86">
        <v>22.04</v>
      </c>
      <c r="J327" s="86">
        <v>33.36</v>
      </c>
    </row>
    <row r="328" spans="1:10" ht="25.5" x14ac:dyDescent="0.2">
      <c r="A328" s="84" t="s">
        <v>568</v>
      </c>
      <c r="B328" s="83" t="s">
        <v>583</v>
      </c>
      <c r="C328" s="84" t="s">
        <v>5</v>
      </c>
      <c r="D328" s="84" t="s">
        <v>584</v>
      </c>
      <c r="E328" s="145" t="s">
        <v>556</v>
      </c>
      <c r="F328" s="145"/>
      <c r="G328" s="85" t="s">
        <v>418</v>
      </c>
      <c r="H328" s="115">
        <v>1.1895</v>
      </c>
      <c r="I328" s="86">
        <v>17.36</v>
      </c>
      <c r="J328" s="86">
        <v>20.64</v>
      </c>
    </row>
    <row r="329" spans="1:10" ht="25.5" x14ac:dyDescent="0.2">
      <c r="A329" s="84" t="s">
        <v>568</v>
      </c>
      <c r="B329" s="83" t="s">
        <v>693</v>
      </c>
      <c r="C329" s="84" t="s">
        <v>5</v>
      </c>
      <c r="D329" s="84" t="s">
        <v>694</v>
      </c>
      <c r="E329" s="145" t="s">
        <v>556</v>
      </c>
      <c r="F329" s="145"/>
      <c r="G329" s="85" t="s">
        <v>3</v>
      </c>
      <c r="H329" s="115">
        <v>9.9500000000000005E-2</v>
      </c>
      <c r="I329" s="86">
        <v>465.39</v>
      </c>
      <c r="J329" s="86">
        <v>46.3</v>
      </c>
    </row>
    <row r="330" spans="1:10" ht="25.5" customHeight="1" x14ac:dyDescent="0.2">
      <c r="A330" s="84" t="s">
        <v>568</v>
      </c>
      <c r="B330" s="83" t="s">
        <v>674</v>
      </c>
      <c r="C330" s="84" t="s">
        <v>5</v>
      </c>
      <c r="D330" s="84" t="s">
        <v>675</v>
      </c>
      <c r="E330" s="145" t="s">
        <v>596</v>
      </c>
      <c r="F330" s="145"/>
      <c r="G330" s="85" t="s">
        <v>3</v>
      </c>
      <c r="H330" s="115">
        <v>2.2100000000000002E-2</v>
      </c>
      <c r="I330" s="86">
        <v>3619.02</v>
      </c>
      <c r="J330" s="86">
        <v>79.98</v>
      </c>
    </row>
    <row r="331" spans="1:10" ht="25.5" customHeight="1" x14ac:dyDescent="0.2">
      <c r="A331" s="84" t="s">
        <v>568</v>
      </c>
      <c r="B331" s="83" t="s">
        <v>695</v>
      </c>
      <c r="C331" s="84" t="s">
        <v>5</v>
      </c>
      <c r="D331" s="84" t="s">
        <v>696</v>
      </c>
      <c r="E331" s="145" t="s">
        <v>596</v>
      </c>
      <c r="F331" s="145"/>
      <c r="G331" s="85" t="s">
        <v>3</v>
      </c>
      <c r="H331" s="115">
        <v>0.1216</v>
      </c>
      <c r="I331" s="86">
        <v>1797.14</v>
      </c>
      <c r="J331" s="86">
        <v>218.53</v>
      </c>
    </row>
    <row r="332" spans="1:10" ht="25.5" x14ac:dyDescent="0.2">
      <c r="A332" s="84" t="s">
        <v>568</v>
      </c>
      <c r="B332" s="83" t="s">
        <v>680</v>
      </c>
      <c r="C332" s="84" t="s">
        <v>5</v>
      </c>
      <c r="D332" s="84" t="s">
        <v>681</v>
      </c>
      <c r="E332" s="145" t="s">
        <v>596</v>
      </c>
      <c r="F332" s="145"/>
      <c r="G332" s="85" t="s">
        <v>3</v>
      </c>
      <c r="H332" s="115">
        <v>0.10050000000000001</v>
      </c>
      <c r="I332" s="86">
        <v>523.38</v>
      </c>
      <c r="J332" s="86">
        <v>52.59</v>
      </c>
    </row>
    <row r="333" spans="1:10" ht="25.5" customHeight="1" x14ac:dyDescent="0.2">
      <c r="A333" s="84" t="s">
        <v>568</v>
      </c>
      <c r="B333" s="83" t="s">
        <v>682</v>
      </c>
      <c r="C333" s="84" t="s">
        <v>16</v>
      </c>
      <c r="D333" s="84" t="s">
        <v>683</v>
      </c>
      <c r="E333" s="145" t="s">
        <v>553</v>
      </c>
      <c r="F333" s="145"/>
      <c r="G333" s="85" t="s">
        <v>276</v>
      </c>
      <c r="H333" s="115">
        <v>1</v>
      </c>
      <c r="I333" s="86">
        <v>68.400000000000006</v>
      </c>
      <c r="J333" s="86">
        <v>68.400000000000006</v>
      </c>
    </row>
    <row r="334" spans="1:10" ht="25.5" customHeight="1" x14ac:dyDescent="0.2">
      <c r="A334" s="84" t="s">
        <v>568</v>
      </c>
      <c r="B334" s="83" t="s">
        <v>684</v>
      </c>
      <c r="C334" s="84" t="s">
        <v>5</v>
      </c>
      <c r="D334" s="84" t="s">
        <v>685</v>
      </c>
      <c r="E334" s="145" t="s">
        <v>596</v>
      </c>
      <c r="F334" s="145"/>
      <c r="G334" s="85" t="s">
        <v>3</v>
      </c>
      <c r="H334" s="115">
        <v>0.128</v>
      </c>
      <c r="I334" s="86">
        <v>818.84</v>
      </c>
      <c r="J334" s="86">
        <v>104.81</v>
      </c>
    </row>
    <row r="335" spans="1:10" ht="25.5" customHeight="1" x14ac:dyDescent="0.2">
      <c r="A335" s="84" t="s">
        <v>568</v>
      </c>
      <c r="B335" s="83" t="s">
        <v>686</v>
      </c>
      <c r="C335" s="84" t="s">
        <v>5</v>
      </c>
      <c r="D335" s="84" t="s">
        <v>687</v>
      </c>
      <c r="E335" s="145" t="s">
        <v>596</v>
      </c>
      <c r="F335" s="145"/>
      <c r="G335" s="85" t="s">
        <v>3</v>
      </c>
      <c r="H335" s="115">
        <v>0.128</v>
      </c>
      <c r="I335" s="86">
        <v>425.12</v>
      </c>
      <c r="J335" s="86">
        <v>54.41</v>
      </c>
    </row>
    <row r="336" spans="1:10" ht="38.25" x14ac:dyDescent="0.2">
      <c r="A336" s="84" t="s">
        <v>568</v>
      </c>
      <c r="B336" s="83" t="s">
        <v>688</v>
      </c>
      <c r="C336" s="84" t="s">
        <v>5</v>
      </c>
      <c r="D336" s="84" t="s">
        <v>689</v>
      </c>
      <c r="E336" s="145" t="s">
        <v>596</v>
      </c>
      <c r="F336" s="145"/>
      <c r="G336" s="85" t="s">
        <v>428</v>
      </c>
      <c r="H336" s="115">
        <v>5.64</v>
      </c>
      <c r="I336" s="86">
        <v>15.31</v>
      </c>
      <c r="J336" s="86">
        <v>86.34</v>
      </c>
    </row>
    <row r="337" spans="1:10" ht="38.25" x14ac:dyDescent="0.2">
      <c r="A337" s="84" t="s">
        <v>568</v>
      </c>
      <c r="B337" s="83" t="s">
        <v>690</v>
      </c>
      <c r="C337" s="84" t="s">
        <v>5</v>
      </c>
      <c r="D337" s="84" t="s">
        <v>691</v>
      </c>
      <c r="E337" s="145" t="s">
        <v>596</v>
      </c>
      <c r="F337" s="145"/>
      <c r="G337" s="85" t="s">
        <v>3</v>
      </c>
      <c r="H337" s="115">
        <v>0.20100000000000001</v>
      </c>
      <c r="I337" s="86">
        <v>587.48</v>
      </c>
      <c r="J337" s="86">
        <v>118.08</v>
      </c>
    </row>
    <row r="338" spans="1:10" x14ac:dyDescent="0.2">
      <c r="A338" s="88" t="s">
        <v>580</v>
      </c>
      <c r="B338" s="87" t="s">
        <v>441</v>
      </c>
      <c r="C338" s="88" t="s">
        <v>5</v>
      </c>
      <c r="D338" s="88" t="s">
        <v>442</v>
      </c>
      <c r="E338" s="149" t="s">
        <v>419</v>
      </c>
      <c r="F338" s="149"/>
      <c r="G338" s="89" t="s">
        <v>276</v>
      </c>
      <c r="H338" s="119">
        <v>82.206999999999994</v>
      </c>
      <c r="I338" s="90">
        <v>0.55000000000000004</v>
      </c>
      <c r="J338" s="90">
        <v>45.21</v>
      </c>
    </row>
    <row r="339" spans="1:10" ht="25.5" customHeight="1" x14ac:dyDescent="0.2">
      <c r="A339" s="88" t="s">
        <v>580</v>
      </c>
      <c r="B339" s="87" t="s">
        <v>433</v>
      </c>
      <c r="C339" s="88" t="s">
        <v>5</v>
      </c>
      <c r="D339" s="88" t="s">
        <v>434</v>
      </c>
      <c r="E339" s="149" t="s">
        <v>419</v>
      </c>
      <c r="F339" s="149"/>
      <c r="G339" s="89" t="s">
        <v>276</v>
      </c>
      <c r="H339" s="119">
        <v>2</v>
      </c>
      <c r="I339" s="90">
        <v>187.33</v>
      </c>
      <c r="J339" s="90">
        <v>374.66</v>
      </c>
    </row>
    <row r="340" spans="1:10" ht="25.5" customHeight="1" x14ac:dyDescent="0.2">
      <c r="A340" s="116"/>
      <c r="B340" s="116"/>
      <c r="C340" s="116"/>
      <c r="D340" s="116"/>
      <c r="E340" s="116" t="s">
        <v>575</v>
      </c>
      <c r="F340" s="117">
        <v>138.72492239262382</v>
      </c>
      <c r="G340" s="116" t="s">
        <v>576</v>
      </c>
      <c r="H340" s="117">
        <v>160.69</v>
      </c>
      <c r="I340" s="116" t="s">
        <v>577</v>
      </c>
      <c r="J340" s="117">
        <v>299.41000000000003</v>
      </c>
    </row>
    <row r="341" spans="1:10" x14ac:dyDescent="0.2">
      <c r="A341" s="116"/>
      <c r="B341" s="116"/>
      <c r="C341" s="116"/>
      <c r="D341" s="116"/>
      <c r="E341" s="116" t="s">
        <v>578</v>
      </c>
      <c r="F341" s="117">
        <v>331.76</v>
      </c>
      <c r="G341" s="116"/>
      <c r="H341" s="146" t="s">
        <v>579</v>
      </c>
      <c r="I341" s="146"/>
      <c r="J341" s="117">
        <v>1703.82</v>
      </c>
    </row>
    <row r="342" spans="1:10" x14ac:dyDescent="0.2">
      <c r="A342" s="143" t="s">
        <v>581</v>
      </c>
      <c r="B342" s="143"/>
      <c r="C342" s="143"/>
      <c r="D342" s="143"/>
      <c r="E342" s="143"/>
      <c r="F342" s="143"/>
      <c r="G342" s="143"/>
      <c r="H342" s="143"/>
      <c r="I342" s="143"/>
      <c r="J342" s="143"/>
    </row>
    <row r="343" spans="1:10" ht="14.25" customHeight="1" thickBot="1" x14ac:dyDescent="0.25">
      <c r="A343" s="154" t="s">
        <v>697</v>
      </c>
      <c r="B343" s="154"/>
      <c r="C343" s="154"/>
      <c r="D343" s="154"/>
      <c r="E343" s="154"/>
      <c r="F343" s="154"/>
      <c r="G343" s="154"/>
      <c r="H343" s="154"/>
      <c r="I343" s="154"/>
      <c r="J343" s="154"/>
    </row>
    <row r="344" spans="1:10" ht="14.25" customHeight="1" thickTop="1" x14ac:dyDescent="0.2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</row>
    <row r="345" spans="1:10" ht="15" customHeight="1" x14ac:dyDescent="0.2">
      <c r="A345" s="111" t="s">
        <v>202</v>
      </c>
      <c r="B345" s="112" t="s">
        <v>7</v>
      </c>
      <c r="C345" s="111" t="s">
        <v>8</v>
      </c>
      <c r="D345" s="111" t="s">
        <v>9</v>
      </c>
      <c r="E345" s="147" t="s">
        <v>417</v>
      </c>
      <c r="F345" s="147"/>
      <c r="G345" s="113" t="s">
        <v>274</v>
      </c>
      <c r="H345" s="112" t="s">
        <v>275</v>
      </c>
      <c r="I345" s="112" t="s">
        <v>287</v>
      </c>
      <c r="J345" s="112" t="s">
        <v>289</v>
      </c>
    </row>
    <row r="346" spans="1:10" ht="38.25" x14ac:dyDescent="0.2">
      <c r="A346" s="2" t="s">
        <v>567</v>
      </c>
      <c r="B346" s="3" t="s">
        <v>203</v>
      </c>
      <c r="C346" s="2" t="s">
        <v>16</v>
      </c>
      <c r="D346" s="2" t="s">
        <v>204</v>
      </c>
      <c r="E346" s="148" t="s">
        <v>553</v>
      </c>
      <c r="F346" s="148"/>
      <c r="G346" s="7" t="s">
        <v>276</v>
      </c>
      <c r="H346" s="114">
        <v>1</v>
      </c>
      <c r="I346" s="9">
        <v>2149.02</v>
      </c>
      <c r="J346" s="9">
        <v>2149.02</v>
      </c>
    </row>
    <row r="347" spans="1:10" ht="15" customHeight="1" x14ac:dyDescent="0.2">
      <c r="A347" s="84" t="s">
        <v>568</v>
      </c>
      <c r="B347" s="83" t="s">
        <v>619</v>
      </c>
      <c r="C347" s="84" t="s">
        <v>5</v>
      </c>
      <c r="D347" s="84" t="s">
        <v>620</v>
      </c>
      <c r="E347" s="145" t="s">
        <v>609</v>
      </c>
      <c r="F347" s="145"/>
      <c r="G347" s="85" t="s">
        <v>610</v>
      </c>
      <c r="H347" s="115">
        <v>0.33379999999999999</v>
      </c>
      <c r="I347" s="86">
        <v>139.43</v>
      </c>
      <c r="J347" s="86">
        <v>46.54</v>
      </c>
    </row>
    <row r="348" spans="1:10" ht="38.25" customHeight="1" x14ac:dyDescent="0.2">
      <c r="A348" s="84" t="s">
        <v>568</v>
      </c>
      <c r="B348" s="83" t="s">
        <v>621</v>
      </c>
      <c r="C348" s="84" t="s">
        <v>5</v>
      </c>
      <c r="D348" s="84" t="s">
        <v>622</v>
      </c>
      <c r="E348" s="145" t="s">
        <v>609</v>
      </c>
      <c r="F348" s="145"/>
      <c r="G348" s="85" t="s">
        <v>623</v>
      </c>
      <c r="H348" s="115">
        <v>0.68020000000000003</v>
      </c>
      <c r="I348" s="86">
        <v>51.31</v>
      </c>
      <c r="J348" s="86">
        <v>34.9</v>
      </c>
    </row>
    <row r="349" spans="1:10" ht="25.5" x14ac:dyDescent="0.2">
      <c r="A349" s="84" t="s">
        <v>568</v>
      </c>
      <c r="B349" s="83" t="s">
        <v>630</v>
      </c>
      <c r="C349" s="84" t="s">
        <v>5</v>
      </c>
      <c r="D349" s="84" t="s">
        <v>631</v>
      </c>
      <c r="E349" s="145" t="s">
        <v>556</v>
      </c>
      <c r="F349" s="145"/>
      <c r="G349" s="85" t="s">
        <v>418</v>
      </c>
      <c r="H349" s="115">
        <v>1.9429000000000001</v>
      </c>
      <c r="I349" s="86">
        <v>22.04</v>
      </c>
      <c r="J349" s="86">
        <v>42.82</v>
      </c>
    </row>
    <row r="350" spans="1:10" ht="25.5" x14ac:dyDescent="0.2">
      <c r="A350" s="84" t="s">
        <v>568</v>
      </c>
      <c r="B350" s="83" t="s">
        <v>583</v>
      </c>
      <c r="C350" s="84" t="s">
        <v>5</v>
      </c>
      <c r="D350" s="84" t="s">
        <v>584</v>
      </c>
      <c r="E350" s="145" t="s">
        <v>556</v>
      </c>
      <c r="F350" s="145"/>
      <c r="G350" s="85" t="s">
        <v>418</v>
      </c>
      <c r="H350" s="115">
        <v>1.5265</v>
      </c>
      <c r="I350" s="86">
        <v>17.36</v>
      </c>
      <c r="J350" s="86">
        <v>26.5</v>
      </c>
    </row>
    <row r="351" spans="1:10" ht="25.5" customHeight="1" x14ac:dyDescent="0.2">
      <c r="A351" s="84" t="s">
        <v>568</v>
      </c>
      <c r="B351" s="83" t="s">
        <v>674</v>
      </c>
      <c r="C351" s="84" t="s">
        <v>5</v>
      </c>
      <c r="D351" s="84" t="s">
        <v>675</v>
      </c>
      <c r="E351" s="145" t="s">
        <v>596</v>
      </c>
      <c r="F351" s="145"/>
      <c r="G351" s="85" t="s">
        <v>3</v>
      </c>
      <c r="H351" s="115">
        <v>2.2100000000000002E-2</v>
      </c>
      <c r="I351" s="86">
        <v>3619.02</v>
      </c>
      <c r="J351" s="86">
        <v>79.98</v>
      </c>
    </row>
    <row r="352" spans="1:10" ht="25.5" customHeight="1" x14ac:dyDescent="0.2">
      <c r="A352" s="84" t="s">
        <v>568</v>
      </c>
      <c r="B352" s="83" t="s">
        <v>695</v>
      </c>
      <c r="C352" s="84" t="s">
        <v>5</v>
      </c>
      <c r="D352" s="84" t="s">
        <v>696</v>
      </c>
      <c r="E352" s="145" t="s">
        <v>596</v>
      </c>
      <c r="F352" s="145"/>
      <c r="G352" s="85" t="s">
        <v>3</v>
      </c>
      <c r="H352" s="115">
        <v>0.1885</v>
      </c>
      <c r="I352" s="86">
        <v>1797.14</v>
      </c>
      <c r="J352" s="86">
        <v>338.76</v>
      </c>
    </row>
    <row r="353" spans="1:10" ht="38.25" x14ac:dyDescent="0.2">
      <c r="A353" s="84" t="s">
        <v>568</v>
      </c>
      <c r="B353" s="83" t="s">
        <v>678</v>
      </c>
      <c r="C353" s="84" t="s">
        <v>5</v>
      </c>
      <c r="D353" s="84" t="s">
        <v>679</v>
      </c>
      <c r="E353" s="145" t="s">
        <v>556</v>
      </c>
      <c r="F353" s="145"/>
      <c r="G353" s="85" t="s">
        <v>3</v>
      </c>
      <c r="H353" s="115">
        <v>0.15240000000000001</v>
      </c>
      <c r="I353" s="86">
        <v>647.69000000000005</v>
      </c>
      <c r="J353" s="86">
        <v>98.7</v>
      </c>
    </row>
    <row r="354" spans="1:10" ht="25.5" customHeight="1" x14ac:dyDescent="0.2">
      <c r="A354" s="84" t="s">
        <v>568</v>
      </c>
      <c r="B354" s="83" t="s">
        <v>680</v>
      </c>
      <c r="C354" s="84" t="s">
        <v>5</v>
      </c>
      <c r="D354" s="84" t="s">
        <v>681</v>
      </c>
      <c r="E354" s="145" t="s">
        <v>596</v>
      </c>
      <c r="F354" s="145"/>
      <c r="G354" s="85" t="s">
        <v>3</v>
      </c>
      <c r="H354" s="115">
        <v>0.14180000000000001</v>
      </c>
      <c r="I354" s="86">
        <v>523.38</v>
      </c>
      <c r="J354" s="86">
        <v>74.209999999999994</v>
      </c>
    </row>
    <row r="355" spans="1:10" ht="38.25" x14ac:dyDescent="0.2">
      <c r="A355" s="84" t="s">
        <v>568</v>
      </c>
      <c r="B355" s="83" t="s">
        <v>684</v>
      </c>
      <c r="C355" s="84" t="s">
        <v>5</v>
      </c>
      <c r="D355" s="84" t="s">
        <v>685</v>
      </c>
      <c r="E355" s="145" t="s">
        <v>596</v>
      </c>
      <c r="F355" s="145"/>
      <c r="G355" s="85" t="s">
        <v>3</v>
      </c>
      <c r="H355" s="115">
        <v>0.153</v>
      </c>
      <c r="I355" s="86">
        <v>818.84</v>
      </c>
      <c r="J355" s="86">
        <v>125.28</v>
      </c>
    </row>
    <row r="356" spans="1:10" ht="25.5" customHeight="1" x14ac:dyDescent="0.2">
      <c r="A356" s="84" t="s">
        <v>568</v>
      </c>
      <c r="B356" s="83" t="s">
        <v>686</v>
      </c>
      <c r="C356" s="84" t="s">
        <v>5</v>
      </c>
      <c r="D356" s="84" t="s">
        <v>687</v>
      </c>
      <c r="E356" s="145" t="s">
        <v>596</v>
      </c>
      <c r="F356" s="145"/>
      <c r="G356" s="85" t="s">
        <v>3</v>
      </c>
      <c r="H356" s="115">
        <v>0.153</v>
      </c>
      <c r="I356" s="86">
        <v>425.12</v>
      </c>
      <c r="J356" s="86">
        <v>65.040000000000006</v>
      </c>
    </row>
    <row r="357" spans="1:10" ht="38.25" x14ac:dyDescent="0.2">
      <c r="A357" s="84" t="s">
        <v>568</v>
      </c>
      <c r="B357" s="83" t="s">
        <v>688</v>
      </c>
      <c r="C357" s="84" t="s">
        <v>5</v>
      </c>
      <c r="D357" s="84" t="s">
        <v>689</v>
      </c>
      <c r="E357" s="145" t="s">
        <v>596</v>
      </c>
      <c r="F357" s="145"/>
      <c r="G357" s="85" t="s">
        <v>428</v>
      </c>
      <c r="H357" s="115">
        <v>7.4725000000000001</v>
      </c>
      <c r="I357" s="86">
        <v>15.31</v>
      </c>
      <c r="J357" s="86">
        <v>114.4</v>
      </c>
    </row>
    <row r="358" spans="1:10" ht="38.25" x14ac:dyDescent="0.2">
      <c r="A358" s="84" t="s">
        <v>568</v>
      </c>
      <c r="B358" s="83" t="s">
        <v>690</v>
      </c>
      <c r="C358" s="84" t="s">
        <v>5</v>
      </c>
      <c r="D358" s="84" t="s">
        <v>691</v>
      </c>
      <c r="E358" s="145" t="s">
        <v>596</v>
      </c>
      <c r="F358" s="145"/>
      <c r="G358" s="85" t="s">
        <v>3</v>
      </c>
      <c r="H358" s="115">
        <v>0.2545</v>
      </c>
      <c r="I358" s="86">
        <v>587.48</v>
      </c>
      <c r="J358" s="86">
        <v>149.51</v>
      </c>
    </row>
    <row r="359" spans="1:10" ht="15" customHeight="1" x14ac:dyDescent="0.2">
      <c r="A359" s="84" t="s">
        <v>568</v>
      </c>
      <c r="B359" s="83" t="s">
        <v>682</v>
      </c>
      <c r="C359" s="84" t="s">
        <v>16</v>
      </c>
      <c r="D359" s="84" t="s">
        <v>683</v>
      </c>
      <c r="E359" s="145" t="s">
        <v>553</v>
      </c>
      <c r="F359" s="145"/>
      <c r="G359" s="85" t="s">
        <v>276</v>
      </c>
      <c r="H359" s="115">
        <v>1</v>
      </c>
      <c r="I359" s="86">
        <v>68.400000000000006</v>
      </c>
      <c r="J359" s="86">
        <v>68.400000000000006</v>
      </c>
    </row>
    <row r="360" spans="1:10" ht="25.5" x14ac:dyDescent="0.2">
      <c r="A360" s="84" t="s">
        <v>568</v>
      </c>
      <c r="B360" s="83" t="s">
        <v>698</v>
      </c>
      <c r="C360" s="84" t="s">
        <v>5</v>
      </c>
      <c r="D360" s="84" t="s">
        <v>699</v>
      </c>
      <c r="E360" s="145" t="s">
        <v>553</v>
      </c>
      <c r="F360" s="145"/>
      <c r="G360" s="85" t="s">
        <v>277</v>
      </c>
      <c r="H360" s="115">
        <v>0.5</v>
      </c>
      <c r="I360" s="86">
        <v>589.79999999999995</v>
      </c>
      <c r="J360" s="86">
        <v>294.89999999999998</v>
      </c>
    </row>
    <row r="361" spans="1:10" ht="25.5" customHeight="1" x14ac:dyDescent="0.2">
      <c r="A361" s="88" t="s">
        <v>580</v>
      </c>
      <c r="B361" s="87" t="s">
        <v>441</v>
      </c>
      <c r="C361" s="88" t="s">
        <v>5</v>
      </c>
      <c r="D361" s="88" t="s">
        <v>442</v>
      </c>
      <c r="E361" s="149" t="s">
        <v>419</v>
      </c>
      <c r="F361" s="149"/>
      <c r="G361" s="89" t="s">
        <v>276</v>
      </c>
      <c r="H361" s="119">
        <v>146.40379999999999</v>
      </c>
      <c r="I361" s="90">
        <v>0.55000000000000004</v>
      </c>
      <c r="J361" s="90">
        <v>80.52</v>
      </c>
    </row>
    <row r="362" spans="1:10" ht="25.5" customHeight="1" x14ac:dyDescent="0.2">
      <c r="A362" s="88" t="s">
        <v>580</v>
      </c>
      <c r="B362" s="87" t="s">
        <v>431</v>
      </c>
      <c r="C362" s="88" t="s">
        <v>5</v>
      </c>
      <c r="D362" s="88" t="s">
        <v>432</v>
      </c>
      <c r="E362" s="149" t="s">
        <v>419</v>
      </c>
      <c r="F362" s="149"/>
      <c r="G362" s="89" t="s">
        <v>276</v>
      </c>
      <c r="H362" s="119">
        <v>2</v>
      </c>
      <c r="I362" s="90">
        <v>254.28</v>
      </c>
      <c r="J362" s="90">
        <v>508.56</v>
      </c>
    </row>
    <row r="363" spans="1:10" ht="25.5" customHeight="1" x14ac:dyDescent="0.2">
      <c r="A363" s="116"/>
      <c r="B363" s="116"/>
      <c r="C363" s="116"/>
      <c r="D363" s="116"/>
      <c r="E363" s="116" t="s">
        <v>575</v>
      </c>
      <c r="F363" s="117">
        <v>182.20821943196034</v>
      </c>
      <c r="G363" s="116" t="s">
        <v>576</v>
      </c>
      <c r="H363" s="117">
        <v>211.05</v>
      </c>
      <c r="I363" s="116" t="s">
        <v>577</v>
      </c>
      <c r="J363" s="117">
        <v>393.26</v>
      </c>
    </row>
    <row r="364" spans="1:10" ht="25.5" customHeight="1" x14ac:dyDescent="0.2">
      <c r="A364" s="116"/>
      <c r="B364" s="116"/>
      <c r="C364" s="116"/>
      <c r="D364" s="116"/>
      <c r="E364" s="116" t="s">
        <v>578</v>
      </c>
      <c r="F364" s="117">
        <v>519.63</v>
      </c>
      <c r="G364" s="116"/>
      <c r="H364" s="146" t="s">
        <v>579</v>
      </c>
      <c r="I364" s="146"/>
      <c r="J364" s="117">
        <v>2668.65</v>
      </c>
    </row>
    <row r="365" spans="1:10" x14ac:dyDescent="0.2">
      <c r="A365" s="143" t="s">
        <v>581</v>
      </c>
      <c r="B365" s="143"/>
      <c r="C365" s="143"/>
      <c r="D365" s="143"/>
      <c r="E365" s="143"/>
      <c r="F365" s="143"/>
      <c r="G365" s="143"/>
      <c r="H365" s="143"/>
      <c r="I365" s="143"/>
      <c r="J365" s="143"/>
    </row>
    <row r="366" spans="1:10" ht="14.25" customHeight="1" thickBot="1" x14ac:dyDescent="0.25">
      <c r="A366" s="154" t="s">
        <v>700</v>
      </c>
      <c r="B366" s="154"/>
      <c r="C366" s="154"/>
      <c r="D366" s="154"/>
      <c r="E366" s="154"/>
      <c r="F366" s="154"/>
      <c r="G366" s="154"/>
      <c r="H366" s="154"/>
      <c r="I366" s="154"/>
      <c r="J366" s="154"/>
    </row>
    <row r="367" spans="1:10" ht="14.25" customHeight="1" thickTop="1" x14ac:dyDescent="0.2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</row>
    <row r="368" spans="1:10" ht="15" customHeight="1" x14ac:dyDescent="0.2">
      <c r="A368" s="111" t="s">
        <v>205</v>
      </c>
      <c r="B368" s="112" t="s">
        <v>7</v>
      </c>
      <c r="C368" s="111" t="s">
        <v>8</v>
      </c>
      <c r="D368" s="111" t="s">
        <v>9</v>
      </c>
      <c r="E368" s="147" t="s">
        <v>417</v>
      </c>
      <c r="F368" s="147"/>
      <c r="G368" s="113" t="s">
        <v>274</v>
      </c>
      <c r="H368" s="112" t="s">
        <v>275</v>
      </c>
      <c r="I368" s="112" t="s">
        <v>287</v>
      </c>
      <c r="J368" s="112" t="s">
        <v>289</v>
      </c>
    </row>
    <row r="369" spans="1:10" ht="38.25" x14ac:dyDescent="0.2">
      <c r="A369" s="2" t="s">
        <v>567</v>
      </c>
      <c r="B369" s="3" t="s">
        <v>206</v>
      </c>
      <c r="C369" s="2" t="s">
        <v>16</v>
      </c>
      <c r="D369" s="2" t="s">
        <v>207</v>
      </c>
      <c r="E369" s="148" t="s">
        <v>553</v>
      </c>
      <c r="F369" s="148"/>
      <c r="G369" s="7" t="s">
        <v>276</v>
      </c>
      <c r="H369" s="114">
        <v>1</v>
      </c>
      <c r="I369" s="9">
        <v>2403.3000000000002</v>
      </c>
      <c r="J369" s="9">
        <v>2403.3000000000002</v>
      </c>
    </row>
    <row r="370" spans="1:10" ht="51" x14ac:dyDescent="0.2">
      <c r="A370" s="84" t="s">
        <v>568</v>
      </c>
      <c r="B370" s="83" t="s">
        <v>619</v>
      </c>
      <c r="C370" s="84" t="s">
        <v>5</v>
      </c>
      <c r="D370" s="84" t="s">
        <v>620</v>
      </c>
      <c r="E370" s="145" t="s">
        <v>609</v>
      </c>
      <c r="F370" s="145"/>
      <c r="G370" s="85" t="s">
        <v>610</v>
      </c>
      <c r="H370" s="115">
        <v>0.33379999999999999</v>
      </c>
      <c r="I370" s="86">
        <v>139.43</v>
      </c>
      <c r="J370" s="86">
        <v>46.54</v>
      </c>
    </row>
    <row r="371" spans="1:10" ht="38.25" customHeight="1" x14ac:dyDescent="0.2">
      <c r="A371" s="84" t="s">
        <v>568</v>
      </c>
      <c r="B371" s="83" t="s">
        <v>621</v>
      </c>
      <c r="C371" s="84" t="s">
        <v>5</v>
      </c>
      <c r="D371" s="84" t="s">
        <v>622</v>
      </c>
      <c r="E371" s="145" t="s">
        <v>609</v>
      </c>
      <c r="F371" s="145"/>
      <c r="G371" s="85" t="s">
        <v>623</v>
      </c>
      <c r="H371" s="115">
        <v>0.68020000000000003</v>
      </c>
      <c r="I371" s="86">
        <v>51.31</v>
      </c>
      <c r="J371" s="86">
        <v>34.9</v>
      </c>
    </row>
    <row r="372" spans="1:10" ht="25.5" x14ac:dyDescent="0.2">
      <c r="A372" s="84" t="s">
        <v>568</v>
      </c>
      <c r="B372" s="83" t="s">
        <v>630</v>
      </c>
      <c r="C372" s="84" t="s">
        <v>5</v>
      </c>
      <c r="D372" s="84" t="s">
        <v>631</v>
      </c>
      <c r="E372" s="145" t="s">
        <v>556</v>
      </c>
      <c r="F372" s="145"/>
      <c r="G372" s="85" t="s">
        <v>418</v>
      </c>
      <c r="H372" s="115">
        <v>1.9429000000000001</v>
      </c>
      <c r="I372" s="86">
        <v>22.04</v>
      </c>
      <c r="J372" s="86">
        <v>42.82</v>
      </c>
    </row>
    <row r="373" spans="1:10" ht="25.5" x14ac:dyDescent="0.2">
      <c r="A373" s="84" t="s">
        <v>568</v>
      </c>
      <c r="B373" s="83" t="s">
        <v>583</v>
      </c>
      <c r="C373" s="84" t="s">
        <v>5</v>
      </c>
      <c r="D373" s="84" t="s">
        <v>584</v>
      </c>
      <c r="E373" s="145" t="s">
        <v>556</v>
      </c>
      <c r="F373" s="145"/>
      <c r="G373" s="85" t="s">
        <v>418</v>
      </c>
      <c r="H373" s="115">
        <v>1.5265</v>
      </c>
      <c r="I373" s="86">
        <v>17.36</v>
      </c>
      <c r="J373" s="86">
        <v>26.5</v>
      </c>
    </row>
    <row r="374" spans="1:10" ht="38.25" x14ac:dyDescent="0.2">
      <c r="A374" s="84" t="s">
        <v>568</v>
      </c>
      <c r="B374" s="83" t="s">
        <v>674</v>
      </c>
      <c r="C374" s="84" t="s">
        <v>5</v>
      </c>
      <c r="D374" s="84" t="s">
        <v>675</v>
      </c>
      <c r="E374" s="145" t="s">
        <v>596</v>
      </c>
      <c r="F374" s="145"/>
      <c r="G374" s="85" t="s">
        <v>3</v>
      </c>
      <c r="H374" s="115">
        <v>2.2100000000000002E-2</v>
      </c>
      <c r="I374" s="86">
        <v>3619.02</v>
      </c>
      <c r="J374" s="86">
        <v>79.98</v>
      </c>
    </row>
    <row r="375" spans="1:10" ht="25.5" x14ac:dyDescent="0.2">
      <c r="A375" s="84" t="s">
        <v>568</v>
      </c>
      <c r="B375" s="83" t="s">
        <v>695</v>
      </c>
      <c r="C375" s="84" t="s">
        <v>5</v>
      </c>
      <c r="D375" s="84" t="s">
        <v>696</v>
      </c>
      <c r="E375" s="145" t="s">
        <v>596</v>
      </c>
      <c r="F375" s="145"/>
      <c r="G375" s="85" t="s">
        <v>3</v>
      </c>
      <c r="H375" s="115">
        <v>0.1885</v>
      </c>
      <c r="I375" s="86">
        <v>1797.14</v>
      </c>
      <c r="J375" s="86">
        <v>338.76</v>
      </c>
    </row>
    <row r="376" spans="1:10" ht="15" customHeight="1" x14ac:dyDescent="0.2">
      <c r="A376" s="84" t="s">
        <v>568</v>
      </c>
      <c r="B376" s="83" t="s">
        <v>678</v>
      </c>
      <c r="C376" s="84" t="s">
        <v>5</v>
      </c>
      <c r="D376" s="84" t="s">
        <v>679</v>
      </c>
      <c r="E376" s="145" t="s">
        <v>556</v>
      </c>
      <c r="F376" s="145"/>
      <c r="G376" s="85" t="s">
        <v>3</v>
      </c>
      <c r="H376" s="115">
        <v>0.15240000000000001</v>
      </c>
      <c r="I376" s="86">
        <v>647.69000000000005</v>
      </c>
      <c r="J376" s="86">
        <v>98.7</v>
      </c>
    </row>
    <row r="377" spans="1:10" ht="25.5" customHeight="1" x14ac:dyDescent="0.2">
      <c r="A377" s="84" t="s">
        <v>568</v>
      </c>
      <c r="B377" s="83" t="s">
        <v>680</v>
      </c>
      <c r="C377" s="84" t="s">
        <v>5</v>
      </c>
      <c r="D377" s="84" t="s">
        <v>681</v>
      </c>
      <c r="E377" s="145" t="s">
        <v>596</v>
      </c>
      <c r="F377" s="145"/>
      <c r="G377" s="85" t="s">
        <v>3</v>
      </c>
      <c r="H377" s="115">
        <v>0.14180000000000001</v>
      </c>
      <c r="I377" s="86">
        <v>523.38</v>
      </c>
      <c r="J377" s="86">
        <v>74.209999999999994</v>
      </c>
    </row>
    <row r="378" spans="1:10" ht="38.25" x14ac:dyDescent="0.2">
      <c r="A378" s="84" t="s">
        <v>568</v>
      </c>
      <c r="B378" s="83" t="s">
        <v>684</v>
      </c>
      <c r="C378" s="84" t="s">
        <v>5</v>
      </c>
      <c r="D378" s="84" t="s">
        <v>685</v>
      </c>
      <c r="E378" s="145" t="s">
        <v>596</v>
      </c>
      <c r="F378" s="145"/>
      <c r="G378" s="85" t="s">
        <v>3</v>
      </c>
      <c r="H378" s="115">
        <v>0.153</v>
      </c>
      <c r="I378" s="86">
        <v>818.84</v>
      </c>
      <c r="J378" s="86">
        <v>125.28</v>
      </c>
    </row>
    <row r="379" spans="1:10" ht="25.5" customHeight="1" x14ac:dyDescent="0.2">
      <c r="A379" s="84" t="s">
        <v>568</v>
      </c>
      <c r="B379" s="83" t="s">
        <v>686</v>
      </c>
      <c r="C379" s="84" t="s">
        <v>5</v>
      </c>
      <c r="D379" s="84" t="s">
        <v>687</v>
      </c>
      <c r="E379" s="145" t="s">
        <v>596</v>
      </c>
      <c r="F379" s="145"/>
      <c r="G379" s="85" t="s">
        <v>3</v>
      </c>
      <c r="H379" s="115">
        <v>0.153</v>
      </c>
      <c r="I379" s="86">
        <v>425.12</v>
      </c>
      <c r="J379" s="86">
        <v>65.040000000000006</v>
      </c>
    </row>
    <row r="380" spans="1:10" ht="38.25" x14ac:dyDescent="0.2">
      <c r="A380" s="84" t="s">
        <v>568</v>
      </c>
      <c r="B380" s="83" t="s">
        <v>688</v>
      </c>
      <c r="C380" s="84" t="s">
        <v>5</v>
      </c>
      <c r="D380" s="84" t="s">
        <v>689</v>
      </c>
      <c r="E380" s="145" t="s">
        <v>596</v>
      </c>
      <c r="F380" s="145"/>
      <c r="G380" s="85" t="s">
        <v>428</v>
      </c>
      <c r="H380" s="115">
        <v>7.4725000000000001</v>
      </c>
      <c r="I380" s="86">
        <v>15.31</v>
      </c>
      <c r="J380" s="86">
        <v>114.4</v>
      </c>
    </row>
    <row r="381" spans="1:10" ht="38.25" x14ac:dyDescent="0.2">
      <c r="A381" s="84" t="s">
        <v>568</v>
      </c>
      <c r="B381" s="83" t="s">
        <v>690</v>
      </c>
      <c r="C381" s="84" t="s">
        <v>5</v>
      </c>
      <c r="D381" s="84" t="s">
        <v>691</v>
      </c>
      <c r="E381" s="145" t="s">
        <v>596</v>
      </c>
      <c r="F381" s="145"/>
      <c r="G381" s="85" t="s">
        <v>3</v>
      </c>
      <c r="H381" s="115">
        <v>0.2545</v>
      </c>
      <c r="I381" s="86">
        <v>587.48</v>
      </c>
      <c r="J381" s="86">
        <v>149.51</v>
      </c>
    </row>
    <row r="382" spans="1:10" ht="25.5" x14ac:dyDescent="0.2">
      <c r="A382" s="84" t="s">
        <v>568</v>
      </c>
      <c r="B382" s="83" t="s">
        <v>682</v>
      </c>
      <c r="C382" s="84" t="s">
        <v>16</v>
      </c>
      <c r="D382" s="84" t="s">
        <v>683</v>
      </c>
      <c r="E382" s="145" t="s">
        <v>553</v>
      </c>
      <c r="F382" s="145"/>
      <c r="G382" s="85" t="s">
        <v>276</v>
      </c>
      <c r="H382" s="115">
        <v>1</v>
      </c>
      <c r="I382" s="86">
        <v>68.400000000000006</v>
      </c>
      <c r="J382" s="86">
        <v>68.400000000000006</v>
      </c>
    </row>
    <row r="383" spans="1:10" ht="25.5" x14ac:dyDescent="0.2">
      <c r="A383" s="84" t="s">
        <v>568</v>
      </c>
      <c r="B383" s="83" t="s">
        <v>698</v>
      </c>
      <c r="C383" s="84" t="s">
        <v>5</v>
      </c>
      <c r="D383" s="84" t="s">
        <v>699</v>
      </c>
      <c r="E383" s="145" t="s">
        <v>553</v>
      </c>
      <c r="F383" s="145"/>
      <c r="G383" s="85" t="s">
        <v>277</v>
      </c>
      <c r="H383" s="115">
        <v>0.5</v>
      </c>
      <c r="I383" s="86">
        <v>589.79999999999995</v>
      </c>
      <c r="J383" s="86">
        <v>294.89999999999998</v>
      </c>
    </row>
    <row r="384" spans="1:10" ht="25.5" customHeight="1" x14ac:dyDescent="0.2">
      <c r="A384" s="88" t="s">
        <v>580</v>
      </c>
      <c r="B384" s="87" t="s">
        <v>441</v>
      </c>
      <c r="C384" s="88" t="s">
        <v>5</v>
      </c>
      <c r="D384" s="88" t="s">
        <v>442</v>
      </c>
      <c r="E384" s="149" t="s">
        <v>419</v>
      </c>
      <c r="F384" s="149"/>
      <c r="G384" s="89" t="s">
        <v>276</v>
      </c>
      <c r="H384" s="119">
        <v>146.40379999999999</v>
      </c>
      <c r="I384" s="90">
        <v>0.55000000000000004</v>
      </c>
      <c r="J384" s="90">
        <v>80.52</v>
      </c>
    </row>
    <row r="385" spans="1:10" ht="25.5" customHeight="1" x14ac:dyDescent="0.2">
      <c r="A385" s="88" t="s">
        <v>580</v>
      </c>
      <c r="B385" s="87" t="s">
        <v>431</v>
      </c>
      <c r="C385" s="88" t="s">
        <v>5</v>
      </c>
      <c r="D385" s="88" t="s">
        <v>432</v>
      </c>
      <c r="E385" s="149" t="s">
        <v>419</v>
      </c>
      <c r="F385" s="149"/>
      <c r="G385" s="89" t="s">
        <v>276</v>
      </c>
      <c r="H385" s="119">
        <v>3</v>
      </c>
      <c r="I385" s="90">
        <v>254.28</v>
      </c>
      <c r="J385" s="90">
        <v>762.84</v>
      </c>
    </row>
    <row r="386" spans="1:10" ht="15" customHeight="1" x14ac:dyDescent="0.2">
      <c r="A386" s="116"/>
      <c r="B386" s="116"/>
      <c r="C386" s="116"/>
      <c r="D386" s="116"/>
      <c r="E386" s="116" t="s">
        <v>575</v>
      </c>
      <c r="F386" s="117">
        <v>182.20821943196034</v>
      </c>
      <c r="G386" s="116" t="s">
        <v>576</v>
      </c>
      <c r="H386" s="117">
        <v>211.05</v>
      </c>
      <c r="I386" s="116" t="s">
        <v>577</v>
      </c>
      <c r="J386" s="117">
        <v>393.26</v>
      </c>
    </row>
    <row r="387" spans="1:10" x14ac:dyDescent="0.2">
      <c r="A387" s="116"/>
      <c r="B387" s="116"/>
      <c r="C387" s="116"/>
      <c r="D387" s="116"/>
      <c r="E387" s="116" t="s">
        <v>578</v>
      </c>
      <c r="F387" s="117">
        <v>581.11</v>
      </c>
      <c r="G387" s="116"/>
      <c r="H387" s="146" t="s">
        <v>579</v>
      </c>
      <c r="I387" s="146"/>
      <c r="J387" s="117">
        <v>2984.41</v>
      </c>
    </row>
    <row r="388" spans="1:10" x14ac:dyDescent="0.2">
      <c r="A388" s="143" t="s">
        <v>581</v>
      </c>
      <c r="B388" s="143"/>
      <c r="C388" s="143"/>
      <c r="D388" s="143"/>
      <c r="E388" s="143"/>
      <c r="F388" s="143"/>
      <c r="G388" s="143"/>
      <c r="H388" s="143"/>
      <c r="I388" s="143"/>
      <c r="J388" s="143"/>
    </row>
    <row r="389" spans="1:10" ht="14.25" customHeight="1" thickBot="1" x14ac:dyDescent="0.25">
      <c r="A389" s="154" t="s">
        <v>700</v>
      </c>
      <c r="B389" s="154"/>
      <c r="C389" s="154"/>
      <c r="D389" s="154"/>
      <c r="E389" s="154"/>
      <c r="F389" s="154"/>
      <c r="G389" s="154"/>
      <c r="H389" s="154"/>
      <c r="I389" s="154"/>
      <c r="J389" s="154"/>
    </row>
    <row r="390" spans="1:10" ht="14.25" customHeight="1" thickTop="1" x14ac:dyDescent="0.2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</row>
    <row r="391" spans="1:10" ht="15" customHeight="1" x14ac:dyDescent="0.2">
      <c r="A391" s="111" t="s">
        <v>210</v>
      </c>
      <c r="B391" s="112" t="s">
        <v>7</v>
      </c>
      <c r="C391" s="111" t="s">
        <v>8</v>
      </c>
      <c r="D391" s="111" t="s">
        <v>9</v>
      </c>
      <c r="E391" s="147" t="s">
        <v>417</v>
      </c>
      <c r="F391" s="147"/>
      <c r="G391" s="113" t="s">
        <v>274</v>
      </c>
      <c r="H391" s="112" t="s">
        <v>275</v>
      </c>
      <c r="I391" s="112" t="s">
        <v>287</v>
      </c>
      <c r="J391" s="112" t="s">
        <v>289</v>
      </c>
    </row>
    <row r="392" spans="1:10" ht="51" x14ac:dyDescent="0.2">
      <c r="A392" s="2" t="s">
        <v>567</v>
      </c>
      <c r="B392" s="3" t="s">
        <v>211</v>
      </c>
      <c r="C392" s="2" t="s">
        <v>16</v>
      </c>
      <c r="D392" s="2" t="s">
        <v>323</v>
      </c>
      <c r="E392" s="148" t="s">
        <v>561</v>
      </c>
      <c r="F392" s="148"/>
      <c r="G392" s="7" t="s">
        <v>276</v>
      </c>
      <c r="H392" s="114">
        <v>1</v>
      </c>
      <c r="I392" s="9">
        <v>385.72</v>
      </c>
      <c r="J392" s="9">
        <v>385.72</v>
      </c>
    </row>
    <row r="393" spans="1:10" ht="25.5" x14ac:dyDescent="0.2">
      <c r="A393" s="84" t="s">
        <v>568</v>
      </c>
      <c r="B393" s="83" t="s">
        <v>591</v>
      </c>
      <c r="C393" s="84" t="s">
        <v>5</v>
      </c>
      <c r="D393" s="84" t="s">
        <v>592</v>
      </c>
      <c r="E393" s="145" t="s">
        <v>551</v>
      </c>
      <c r="F393" s="145"/>
      <c r="G393" s="85" t="s">
        <v>3</v>
      </c>
      <c r="H393" s="115">
        <v>0.76</v>
      </c>
      <c r="I393" s="86">
        <v>68.67</v>
      </c>
      <c r="J393" s="86">
        <v>52.18</v>
      </c>
    </row>
    <row r="394" spans="1:10" ht="25.5" x14ac:dyDescent="0.2">
      <c r="A394" s="84" t="s">
        <v>568</v>
      </c>
      <c r="B394" s="83" t="s">
        <v>139</v>
      </c>
      <c r="C394" s="84" t="s">
        <v>5</v>
      </c>
      <c r="D394" s="84" t="s">
        <v>140</v>
      </c>
      <c r="E394" s="145" t="s">
        <v>551</v>
      </c>
      <c r="F394" s="145"/>
      <c r="G394" s="85" t="s">
        <v>3</v>
      </c>
      <c r="H394" s="115">
        <v>0.27</v>
      </c>
      <c r="I394" s="86">
        <v>27.21</v>
      </c>
      <c r="J394" s="86">
        <v>7.34</v>
      </c>
    </row>
    <row r="395" spans="1:10" ht="25.5" customHeight="1" x14ac:dyDescent="0.2">
      <c r="A395" s="84" t="s">
        <v>568</v>
      </c>
      <c r="B395" s="83" t="s">
        <v>701</v>
      </c>
      <c r="C395" s="84" t="s">
        <v>5</v>
      </c>
      <c r="D395" s="84" t="s">
        <v>702</v>
      </c>
      <c r="E395" s="145" t="s">
        <v>703</v>
      </c>
      <c r="F395" s="145"/>
      <c r="G395" s="85" t="s">
        <v>2</v>
      </c>
      <c r="H395" s="115">
        <v>1.68</v>
      </c>
      <c r="I395" s="86">
        <v>73.22</v>
      </c>
      <c r="J395" s="86">
        <v>123</v>
      </c>
    </row>
    <row r="396" spans="1:10" ht="25.5" customHeight="1" x14ac:dyDescent="0.2">
      <c r="A396" s="84" t="s">
        <v>568</v>
      </c>
      <c r="B396" s="83" t="s">
        <v>704</v>
      </c>
      <c r="C396" s="84" t="s">
        <v>5</v>
      </c>
      <c r="D396" s="84" t="s">
        <v>705</v>
      </c>
      <c r="E396" s="145" t="s">
        <v>706</v>
      </c>
      <c r="F396" s="145"/>
      <c r="G396" s="85" t="s">
        <v>2</v>
      </c>
      <c r="H396" s="115">
        <v>1.68</v>
      </c>
      <c r="I396" s="86">
        <v>5.63</v>
      </c>
      <c r="J396" s="86">
        <v>9.4499999999999993</v>
      </c>
    </row>
    <row r="397" spans="1:10" ht="51" x14ac:dyDescent="0.2">
      <c r="A397" s="84" t="s">
        <v>568</v>
      </c>
      <c r="B397" s="83" t="s">
        <v>707</v>
      </c>
      <c r="C397" s="84" t="s">
        <v>5</v>
      </c>
      <c r="D397" s="84" t="s">
        <v>708</v>
      </c>
      <c r="E397" s="145" t="s">
        <v>706</v>
      </c>
      <c r="F397" s="145"/>
      <c r="G397" s="85" t="s">
        <v>2</v>
      </c>
      <c r="H397" s="115">
        <v>1.68</v>
      </c>
      <c r="I397" s="86">
        <v>31.82</v>
      </c>
      <c r="J397" s="86">
        <v>53.45</v>
      </c>
    </row>
    <row r="398" spans="1:10" ht="25.5" x14ac:dyDescent="0.2">
      <c r="A398" s="84" t="s">
        <v>568</v>
      </c>
      <c r="B398" s="83" t="s">
        <v>635</v>
      </c>
      <c r="C398" s="84" t="s">
        <v>5</v>
      </c>
      <c r="D398" s="84" t="s">
        <v>636</v>
      </c>
      <c r="E398" s="145" t="s">
        <v>596</v>
      </c>
      <c r="F398" s="145"/>
      <c r="G398" s="85" t="s">
        <v>2</v>
      </c>
      <c r="H398" s="115">
        <v>0.71</v>
      </c>
      <c r="I398" s="86">
        <v>26.16</v>
      </c>
      <c r="J398" s="86">
        <v>18.57</v>
      </c>
    </row>
    <row r="399" spans="1:10" ht="25.5" customHeight="1" x14ac:dyDescent="0.2">
      <c r="A399" s="84" t="s">
        <v>568</v>
      </c>
      <c r="B399" s="83" t="s">
        <v>246</v>
      </c>
      <c r="C399" s="84" t="s">
        <v>16</v>
      </c>
      <c r="D399" s="84" t="s">
        <v>247</v>
      </c>
      <c r="E399" s="145" t="s">
        <v>561</v>
      </c>
      <c r="F399" s="145"/>
      <c r="G399" s="85" t="s">
        <v>276</v>
      </c>
      <c r="H399" s="115">
        <v>1</v>
      </c>
      <c r="I399" s="86">
        <v>121.73</v>
      </c>
      <c r="J399" s="86">
        <v>121.73</v>
      </c>
    </row>
    <row r="400" spans="1:10" ht="25.5" customHeight="1" x14ac:dyDescent="0.2">
      <c r="A400" s="116"/>
      <c r="B400" s="116"/>
      <c r="C400" s="116"/>
      <c r="D400" s="116"/>
      <c r="E400" s="116" t="s">
        <v>575</v>
      </c>
      <c r="F400" s="117">
        <v>82.87541120326182</v>
      </c>
      <c r="G400" s="116" t="s">
        <v>576</v>
      </c>
      <c r="H400" s="117">
        <v>95.99</v>
      </c>
      <c r="I400" s="116" t="s">
        <v>577</v>
      </c>
      <c r="J400" s="117">
        <v>178.87</v>
      </c>
    </row>
    <row r="401" spans="1:10" ht="15" thickBot="1" x14ac:dyDescent="0.25">
      <c r="A401" s="116"/>
      <c r="B401" s="116"/>
      <c r="C401" s="116"/>
      <c r="D401" s="116"/>
      <c r="E401" s="116" t="s">
        <v>578</v>
      </c>
      <c r="F401" s="117">
        <v>93.26</v>
      </c>
      <c r="G401" s="116"/>
      <c r="H401" s="146" t="s">
        <v>579</v>
      </c>
      <c r="I401" s="146"/>
      <c r="J401" s="117">
        <v>478.98</v>
      </c>
    </row>
    <row r="402" spans="1:10" ht="15" thickTop="1" x14ac:dyDescent="0.2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</row>
    <row r="403" spans="1:10" ht="15" customHeight="1" x14ac:dyDescent="0.2">
      <c r="A403" s="111" t="s">
        <v>324</v>
      </c>
      <c r="B403" s="112" t="s">
        <v>7</v>
      </c>
      <c r="C403" s="111" t="s">
        <v>8</v>
      </c>
      <c r="D403" s="111" t="s">
        <v>9</v>
      </c>
      <c r="E403" s="147" t="s">
        <v>417</v>
      </c>
      <c r="F403" s="147"/>
      <c r="G403" s="113" t="s">
        <v>274</v>
      </c>
      <c r="H403" s="112" t="s">
        <v>275</v>
      </c>
      <c r="I403" s="112" t="s">
        <v>287</v>
      </c>
      <c r="J403" s="112" t="s">
        <v>289</v>
      </c>
    </row>
    <row r="404" spans="1:10" ht="51" x14ac:dyDescent="0.2">
      <c r="A404" s="2" t="s">
        <v>567</v>
      </c>
      <c r="B404" s="3" t="s">
        <v>325</v>
      </c>
      <c r="C404" s="2" t="s">
        <v>16</v>
      </c>
      <c r="D404" s="2" t="s">
        <v>326</v>
      </c>
      <c r="E404" s="148" t="s">
        <v>561</v>
      </c>
      <c r="F404" s="148"/>
      <c r="G404" s="7" t="s">
        <v>276</v>
      </c>
      <c r="H404" s="114">
        <v>1</v>
      </c>
      <c r="I404" s="9">
        <v>408.4</v>
      </c>
      <c r="J404" s="9">
        <v>408.4</v>
      </c>
    </row>
    <row r="405" spans="1:10" ht="15" customHeight="1" x14ac:dyDescent="0.2">
      <c r="A405" s="84" t="s">
        <v>568</v>
      </c>
      <c r="B405" s="83" t="s">
        <v>591</v>
      </c>
      <c r="C405" s="84" t="s">
        <v>5</v>
      </c>
      <c r="D405" s="84" t="s">
        <v>592</v>
      </c>
      <c r="E405" s="145" t="s">
        <v>551</v>
      </c>
      <c r="F405" s="145"/>
      <c r="G405" s="85" t="s">
        <v>3</v>
      </c>
      <c r="H405" s="115">
        <v>0.83</v>
      </c>
      <c r="I405" s="86">
        <v>68.67</v>
      </c>
      <c r="J405" s="86">
        <v>56.99</v>
      </c>
    </row>
    <row r="406" spans="1:10" ht="25.5" x14ac:dyDescent="0.2">
      <c r="A406" s="84" t="s">
        <v>568</v>
      </c>
      <c r="B406" s="83" t="s">
        <v>139</v>
      </c>
      <c r="C406" s="84" t="s">
        <v>5</v>
      </c>
      <c r="D406" s="84" t="s">
        <v>140</v>
      </c>
      <c r="E406" s="145" t="s">
        <v>551</v>
      </c>
      <c r="F406" s="145"/>
      <c r="G406" s="85" t="s">
        <v>3</v>
      </c>
      <c r="H406" s="115">
        <v>0.28000000000000003</v>
      </c>
      <c r="I406" s="86">
        <v>27.21</v>
      </c>
      <c r="J406" s="86">
        <v>7.61</v>
      </c>
    </row>
    <row r="407" spans="1:10" ht="25.5" customHeight="1" x14ac:dyDescent="0.2">
      <c r="A407" s="84" t="s">
        <v>568</v>
      </c>
      <c r="B407" s="83" t="s">
        <v>701</v>
      </c>
      <c r="C407" s="84" t="s">
        <v>5</v>
      </c>
      <c r="D407" s="84" t="s">
        <v>702</v>
      </c>
      <c r="E407" s="145" t="s">
        <v>703</v>
      </c>
      <c r="F407" s="145"/>
      <c r="G407" s="85" t="s">
        <v>2</v>
      </c>
      <c r="H407" s="115">
        <v>1.82</v>
      </c>
      <c r="I407" s="86">
        <v>73.22</v>
      </c>
      <c r="J407" s="86">
        <v>133.26</v>
      </c>
    </row>
    <row r="408" spans="1:10" ht="25.5" customHeight="1" x14ac:dyDescent="0.2">
      <c r="A408" s="84" t="s">
        <v>568</v>
      </c>
      <c r="B408" s="83" t="s">
        <v>704</v>
      </c>
      <c r="C408" s="84" t="s">
        <v>5</v>
      </c>
      <c r="D408" s="84" t="s">
        <v>705</v>
      </c>
      <c r="E408" s="145" t="s">
        <v>706</v>
      </c>
      <c r="F408" s="145"/>
      <c r="G408" s="85" t="s">
        <v>2</v>
      </c>
      <c r="H408" s="115">
        <v>1.82</v>
      </c>
      <c r="I408" s="86">
        <v>5.63</v>
      </c>
      <c r="J408" s="86">
        <v>10.24</v>
      </c>
    </row>
    <row r="409" spans="1:10" ht="51" x14ac:dyDescent="0.2">
      <c r="A409" s="84" t="s">
        <v>568</v>
      </c>
      <c r="B409" s="83" t="s">
        <v>707</v>
      </c>
      <c r="C409" s="84" t="s">
        <v>5</v>
      </c>
      <c r="D409" s="84" t="s">
        <v>708</v>
      </c>
      <c r="E409" s="145" t="s">
        <v>706</v>
      </c>
      <c r="F409" s="145"/>
      <c r="G409" s="85" t="s">
        <v>2</v>
      </c>
      <c r="H409" s="115">
        <v>1.82</v>
      </c>
      <c r="I409" s="86">
        <v>31.82</v>
      </c>
      <c r="J409" s="86">
        <v>57.91</v>
      </c>
    </row>
    <row r="410" spans="1:10" ht="25.5" x14ac:dyDescent="0.2">
      <c r="A410" s="84" t="s">
        <v>568</v>
      </c>
      <c r="B410" s="83" t="s">
        <v>635</v>
      </c>
      <c r="C410" s="84" t="s">
        <v>5</v>
      </c>
      <c r="D410" s="84" t="s">
        <v>636</v>
      </c>
      <c r="E410" s="145" t="s">
        <v>596</v>
      </c>
      <c r="F410" s="145"/>
      <c r="G410" s="85" t="s">
        <v>2</v>
      </c>
      <c r="H410" s="115">
        <v>0.79</v>
      </c>
      <c r="I410" s="86">
        <v>26.16</v>
      </c>
      <c r="J410" s="86">
        <v>20.66</v>
      </c>
    </row>
    <row r="411" spans="1:10" ht="51" x14ac:dyDescent="0.2">
      <c r="A411" s="84" t="s">
        <v>568</v>
      </c>
      <c r="B411" s="83" t="s">
        <v>246</v>
      </c>
      <c r="C411" s="84" t="s">
        <v>16</v>
      </c>
      <c r="D411" s="84" t="s">
        <v>247</v>
      </c>
      <c r="E411" s="145" t="s">
        <v>561</v>
      </c>
      <c r="F411" s="145"/>
      <c r="G411" s="85" t="s">
        <v>276</v>
      </c>
      <c r="H411" s="115">
        <v>1</v>
      </c>
      <c r="I411" s="86">
        <v>121.73</v>
      </c>
      <c r="J411" s="86">
        <v>121.73</v>
      </c>
    </row>
    <row r="412" spans="1:10" ht="25.5" customHeight="1" x14ac:dyDescent="0.2">
      <c r="A412" s="116"/>
      <c r="B412" s="116"/>
      <c r="C412" s="116"/>
      <c r="D412" s="116"/>
      <c r="E412" s="116" t="s">
        <v>575</v>
      </c>
      <c r="F412" s="117">
        <v>88.671639716443494</v>
      </c>
      <c r="G412" s="116" t="s">
        <v>576</v>
      </c>
      <c r="H412" s="117">
        <v>102.71</v>
      </c>
      <c r="I412" s="116" t="s">
        <v>577</v>
      </c>
      <c r="J412" s="117">
        <v>191.38</v>
      </c>
    </row>
    <row r="413" spans="1:10" ht="15" thickBot="1" x14ac:dyDescent="0.25">
      <c r="A413" s="116"/>
      <c r="B413" s="116"/>
      <c r="C413" s="116"/>
      <c r="D413" s="116"/>
      <c r="E413" s="116" t="s">
        <v>578</v>
      </c>
      <c r="F413" s="117">
        <v>98.75</v>
      </c>
      <c r="G413" s="116"/>
      <c r="H413" s="146" t="s">
        <v>579</v>
      </c>
      <c r="I413" s="146"/>
      <c r="J413" s="117">
        <v>507.15</v>
      </c>
    </row>
    <row r="414" spans="1:10" ht="15" customHeight="1" thickTop="1" x14ac:dyDescent="0.2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</row>
    <row r="415" spans="1:10" ht="15" customHeight="1" x14ac:dyDescent="0.2">
      <c r="A415" s="111" t="s">
        <v>327</v>
      </c>
      <c r="B415" s="112" t="s">
        <v>7</v>
      </c>
      <c r="C415" s="111" t="s">
        <v>8</v>
      </c>
      <c r="D415" s="111" t="s">
        <v>9</v>
      </c>
      <c r="E415" s="147" t="s">
        <v>417</v>
      </c>
      <c r="F415" s="147"/>
      <c r="G415" s="113" t="s">
        <v>274</v>
      </c>
      <c r="H415" s="112" t="s">
        <v>275</v>
      </c>
      <c r="I415" s="112" t="s">
        <v>287</v>
      </c>
      <c r="J415" s="112" t="s">
        <v>289</v>
      </c>
    </row>
    <row r="416" spans="1:10" ht="63.75" x14ac:dyDescent="0.2">
      <c r="A416" s="2" t="s">
        <v>567</v>
      </c>
      <c r="B416" s="3" t="s">
        <v>328</v>
      </c>
      <c r="C416" s="2" t="s">
        <v>16</v>
      </c>
      <c r="D416" s="2" t="s">
        <v>308</v>
      </c>
      <c r="E416" s="148" t="s">
        <v>561</v>
      </c>
      <c r="F416" s="148"/>
      <c r="G416" s="7" t="s">
        <v>276</v>
      </c>
      <c r="H416" s="114">
        <v>1</v>
      </c>
      <c r="I416" s="9">
        <v>1087.27</v>
      </c>
      <c r="J416" s="9">
        <v>1087.27</v>
      </c>
    </row>
    <row r="417" spans="1:10" ht="25.5" x14ac:dyDescent="0.2">
      <c r="A417" s="84" t="s">
        <v>568</v>
      </c>
      <c r="B417" s="83" t="s">
        <v>591</v>
      </c>
      <c r="C417" s="84" t="s">
        <v>5</v>
      </c>
      <c r="D417" s="84" t="s">
        <v>592</v>
      </c>
      <c r="E417" s="145" t="s">
        <v>551</v>
      </c>
      <c r="F417" s="145"/>
      <c r="G417" s="85" t="s">
        <v>3</v>
      </c>
      <c r="H417" s="115">
        <v>1.96</v>
      </c>
      <c r="I417" s="86">
        <v>68.67</v>
      </c>
      <c r="J417" s="86">
        <v>134.59</v>
      </c>
    </row>
    <row r="418" spans="1:10" ht="25.5" x14ac:dyDescent="0.2">
      <c r="A418" s="84" t="s">
        <v>568</v>
      </c>
      <c r="B418" s="83" t="s">
        <v>139</v>
      </c>
      <c r="C418" s="84" t="s">
        <v>5</v>
      </c>
      <c r="D418" s="84" t="s">
        <v>140</v>
      </c>
      <c r="E418" s="145" t="s">
        <v>551</v>
      </c>
      <c r="F418" s="145"/>
      <c r="G418" s="85" t="s">
        <v>3</v>
      </c>
      <c r="H418" s="115">
        <v>0.45</v>
      </c>
      <c r="I418" s="86">
        <v>27.21</v>
      </c>
      <c r="J418" s="86">
        <v>12.24</v>
      </c>
    </row>
    <row r="419" spans="1:10" ht="25.5" customHeight="1" x14ac:dyDescent="0.2">
      <c r="A419" s="84" t="s">
        <v>568</v>
      </c>
      <c r="B419" s="83" t="s">
        <v>701</v>
      </c>
      <c r="C419" s="84" t="s">
        <v>5</v>
      </c>
      <c r="D419" s="84" t="s">
        <v>702</v>
      </c>
      <c r="E419" s="145" t="s">
        <v>703</v>
      </c>
      <c r="F419" s="145"/>
      <c r="G419" s="85" t="s">
        <v>2</v>
      </c>
      <c r="H419" s="115">
        <v>3.5</v>
      </c>
      <c r="I419" s="86">
        <v>73.22</v>
      </c>
      <c r="J419" s="86">
        <v>256.27</v>
      </c>
    </row>
    <row r="420" spans="1:10" ht="25.5" customHeight="1" x14ac:dyDescent="0.2">
      <c r="A420" s="84" t="s">
        <v>568</v>
      </c>
      <c r="B420" s="83" t="s">
        <v>704</v>
      </c>
      <c r="C420" s="84" t="s">
        <v>5</v>
      </c>
      <c r="D420" s="84" t="s">
        <v>705</v>
      </c>
      <c r="E420" s="145" t="s">
        <v>706</v>
      </c>
      <c r="F420" s="145"/>
      <c r="G420" s="85" t="s">
        <v>2</v>
      </c>
      <c r="H420" s="115">
        <v>3.5</v>
      </c>
      <c r="I420" s="86">
        <v>5.63</v>
      </c>
      <c r="J420" s="86">
        <v>19.7</v>
      </c>
    </row>
    <row r="421" spans="1:10" ht="51" x14ac:dyDescent="0.2">
      <c r="A421" s="84" t="s">
        <v>568</v>
      </c>
      <c r="B421" s="83" t="s">
        <v>707</v>
      </c>
      <c r="C421" s="84" t="s">
        <v>5</v>
      </c>
      <c r="D421" s="84" t="s">
        <v>708</v>
      </c>
      <c r="E421" s="145" t="s">
        <v>706</v>
      </c>
      <c r="F421" s="145"/>
      <c r="G421" s="85" t="s">
        <v>2</v>
      </c>
      <c r="H421" s="115">
        <v>3.5</v>
      </c>
      <c r="I421" s="86">
        <v>31.82</v>
      </c>
      <c r="J421" s="86">
        <v>111.37</v>
      </c>
    </row>
    <row r="422" spans="1:10" ht="25.5" x14ac:dyDescent="0.2">
      <c r="A422" s="84" t="s">
        <v>568</v>
      </c>
      <c r="B422" s="83" t="s">
        <v>635</v>
      </c>
      <c r="C422" s="84" t="s">
        <v>5</v>
      </c>
      <c r="D422" s="84" t="s">
        <v>636</v>
      </c>
      <c r="E422" s="145" t="s">
        <v>596</v>
      </c>
      <c r="F422" s="145"/>
      <c r="G422" s="85" t="s">
        <v>2</v>
      </c>
      <c r="H422" s="115">
        <v>2.16</v>
      </c>
      <c r="I422" s="86">
        <v>26.16</v>
      </c>
      <c r="J422" s="86">
        <v>56.5</v>
      </c>
    </row>
    <row r="423" spans="1:10" ht="14.25" customHeight="1" x14ac:dyDescent="0.2">
      <c r="A423" s="84" t="s">
        <v>568</v>
      </c>
      <c r="B423" s="83" t="s">
        <v>246</v>
      </c>
      <c r="C423" s="84" t="s">
        <v>16</v>
      </c>
      <c r="D423" s="84" t="s">
        <v>247</v>
      </c>
      <c r="E423" s="145" t="s">
        <v>561</v>
      </c>
      <c r="F423" s="145"/>
      <c r="G423" s="85" t="s">
        <v>276</v>
      </c>
      <c r="H423" s="115">
        <v>1</v>
      </c>
      <c r="I423" s="86">
        <v>121.73</v>
      </c>
      <c r="J423" s="86">
        <v>121.73</v>
      </c>
    </row>
    <row r="424" spans="1:10" ht="25.5" customHeight="1" x14ac:dyDescent="0.2">
      <c r="A424" s="84" t="s">
        <v>568</v>
      </c>
      <c r="B424" s="83" t="s">
        <v>709</v>
      </c>
      <c r="C424" s="84" t="s">
        <v>5</v>
      </c>
      <c r="D424" s="84" t="s">
        <v>710</v>
      </c>
      <c r="E424" s="145" t="s">
        <v>596</v>
      </c>
      <c r="F424" s="145"/>
      <c r="G424" s="85" t="s">
        <v>2</v>
      </c>
      <c r="H424" s="115">
        <v>1.5</v>
      </c>
      <c r="I424" s="86">
        <v>34.04</v>
      </c>
      <c r="J424" s="86">
        <v>51.06</v>
      </c>
    </row>
    <row r="425" spans="1:10" ht="25.5" customHeight="1" x14ac:dyDescent="0.2">
      <c r="A425" s="84" t="s">
        <v>568</v>
      </c>
      <c r="B425" s="83" t="s">
        <v>688</v>
      </c>
      <c r="C425" s="84" t="s">
        <v>5</v>
      </c>
      <c r="D425" s="84" t="s">
        <v>689</v>
      </c>
      <c r="E425" s="145" t="s">
        <v>596</v>
      </c>
      <c r="F425" s="145"/>
      <c r="G425" s="85" t="s">
        <v>428</v>
      </c>
      <c r="H425" s="115">
        <v>9.33</v>
      </c>
      <c r="I425" s="86">
        <v>15.31</v>
      </c>
      <c r="J425" s="86">
        <v>142.84</v>
      </c>
    </row>
    <row r="426" spans="1:10" ht="38.25" x14ac:dyDescent="0.2">
      <c r="A426" s="84" t="s">
        <v>568</v>
      </c>
      <c r="B426" s="83" t="s">
        <v>711</v>
      </c>
      <c r="C426" s="84" t="s">
        <v>5</v>
      </c>
      <c r="D426" s="84" t="s">
        <v>712</v>
      </c>
      <c r="E426" s="145" t="s">
        <v>596</v>
      </c>
      <c r="F426" s="145"/>
      <c r="G426" s="85" t="s">
        <v>428</v>
      </c>
      <c r="H426" s="115">
        <v>3.76</v>
      </c>
      <c r="I426" s="86">
        <v>14.92</v>
      </c>
      <c r="J426" s="86">
        <v>56.09</v>
      </c>
    </row>
    <row r="427" spans="1:10" ht="15" customHeight="1" x14ac:dyDescent="0.2">
      <c r="A427" s="84" t="s">
        <v>568</v>
      </c>
      <c r="B427" s="83" t="s">
        <v>713</v>
      </c>
      <c r="C427" s="84" t="s">
        <v>5</v>
      </c>
      <c r="D427" s="84" t="s">
        <v>714</v>
      </c>
      <c r="E427" s="145" t="s">
        <v>596</v>
      </c>
      <c r="F427" s="145"/>
      <c r="G427" s="85" t="s">
        <v>428</v>
      </c>
      <c r="H427" s="115">
        <v>3.8</v>
      </c>
      <c r="I427" s="86">
        <v>15.44</v>
      </c>
      <c r="J427" s="86">
        <v>58.67</v>
      </c>
    </row>
    <row r="428" spans="1:10" ht="38.25" x14ac:dyDescent="0.2">
      <c r="A428" s="84" t="s">
        <v>568</v>
      </c>
      <c r="B428" s="83" t="s">
        <v>715</v>
      </c>
      <c r="C428" s="84" t="s">
        <v>5</v>
      </c>
      <c r="D428" s="84" t="s">
        <v>716</v>
      </c>
      <c r="E428" s="145" t="s">
        <v>596</v>
      </c>
      <c r="F428" s="145"/>
      <c r="G428" s="85" t="s">
        <v>3</v>
      </c>
      <c r="H428" s="115">
        <v>0.16</v>
      </c>
      <c r="I428" s="86">
        <v>413.82</v>
      </c>
      <c r="J428" s="86">
        <v>66.209999999999994</v>
      </c>
    </row>
    <row r="429" spans="1:10" ht="25.5" x14ac:dyDescent="0.2">
      <c r="A429" s="116"/>
      <c r="B429" s="116"/>
      <c r="C429" s="116"/>
      <c r="D429" s="116"/>
      <c r="E429" s="116" t="s">
        <v>575</v>
      </c>
      <c r="F429" s="117">
        <v>193.86090904878839</v>
      </c>
      <c r="G429" s="116" t="s">
        <v>576</v>
      </c>
      <c r="H429" s="117">
        <v>224.55</v>
      </c>
      <c r="I429" s="116" t="s">
        <v>577</v>
      </c>
      <c r="J429" s="117">
        <v>418.41</v>
      </c>
    </row>
    <row r="430" spans="1:10" ht="15" thickBot="1" x14ac:dyDescent="0.25">
      <c r="A430" s="116"/>
      <c r="B430" s="116"/>
      <c r="C430" s="116"/>
      <c r="D430" s="116"/>
      <c r="E430" s="116" t="s">
        <v>578</v>
      </c>
      <c r="F430" s="117">
        <v>262.89999999999998</v>
      </c>
      <c r="G430" s="116"/>
      <c r="H430" s="146" t="s">
        <v>579</v>
      </c>
      <c r="I430" s="146"/>
      <c r="J430" s="117">
        <v>1350.17</v>
      </c>
    </row>
    <row r="431" spans="1:10" ht="15" thickTop="1" x14ac:dyDescent="0.2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</row>
    <row r="432" spans="1:10" ht="15" customHeight="1" x14ac:dyDescent="0.2">
      <c r="A432" s="111" t="s">
        <v>333</v>
      </c>
      <c r="B432" s="112" t="s">
        <v>7</v>
      </c>
      <c r="C432" s="111" t="s">
        <v>8</v>
      </c>
      <c r="D432" s="111" t="s">
        <v>9</v>
      </c>
      <c r="E432" s="147" t="s">
        <v>417</v>
      </c>
      <c r="F432" s="147"/>
      <c r="G432" s="113" t="s">
        <v>274</v>
      </c>
      <c r="H432" s="112" t="s">
        <v>275</v>
      </c>
      <c r="I432" s="112" t="s">
        <v>287</v>
      </c>
      <c r="J432" s="112" t="s">
        <v>289</v>
      </c>
    </row>
    <row r="433" spans="1:10" ht="25.5" x14ac:dyDescent="0.2">
      <c r="A433" s="2" t="s">
        <v>567</v>
      </c>
      <c r="B433" s="3" t="s">
        <v>225</v>
      </c>
      <c r="C433" s="2" t="s">
        <v>16</v>
      </c>
      <c r="D433" s="2" t="s">
        <v>226</v>
      </c>
      <c r="E433" s="148" t="s">
        <v>562</v>
      </c>
      <c r="F433" s="148"/>
      <c r="G433" s="7" t="s">
        <v>276</v>
      </c>
      <c r="H433" s="114">
        <v>1</v>
      </c>
      <c r="I433" s="9">
        <v>356.47</v>
      </c>
      <c r="J433" s="9">
        <v>356.47</v>
      </c>
    </row>
    <row r="434" spans="1:10" ht="25.5" customHeight="1" x14ac:dyDescent="0.2">
      <c r="A434" s="88" t="s">
        <v>580</v>
      </c>
      <c r="B434" s="87" t="s">
        <v>482</v>
      </c>
      <c r="C434" s="88" t="s">
        <v>5</v>
      </c>
      <c r="D434" s="88" t="s">
        <v>483</v>
      </c>
      <c r="E434" s="149" t="s">
        <v>419</v>
      </c>
      <c r="F434" s="149"/>
      <c r="G434" s="89" t="s">
        <v>276</v>
      </c>
      <c r="H434" s="119">
        <v>1</v>
      </c>
      <c r="I434" s="90">
        <v>140.33000000000001</v>
      </c>
      <c r="J434" s="90">
        <v>140.33000000000001</v>
      </c>
    </row>
    <row r="435" spans="1:10" ht="25.5" customHeight="1" x14ac:dyDescent="0.2">
      <c r="A435" s="88" t="s">
        <v>580</v>
      </c>
      <c r="B435" s="87" t="s">
        <v>502</v>
      </c>
      <c r="C435" s="88" t="s">
        <v>5</v>
      </c>
      <c r="D435" s="88" t="s">
        <v>503</v>
      </c>
      <c r="E435" s="149" t="s">
        <v>419</v>
      </c>
      <c r="F435" s="149"/>
      <c r="G435" s="89" t="s">
        <v>276</v>
      </c>
      <c r="H435" s="119">
        <v>2</v>
      </c>
      <c r="I435" s="90">
        <v>29.45</v>
      </c>
      <c r="J435" s="90">
        <v>58.9</v>
      </c>
    </row>
    <row r="436" spans="1:10" ht="15" customHeight="1" x14ac:dyDescent="0.2">
      <c r="A436" s="88" t="s">
        <v>580</v>
      </c>
      <c r="B436" s="87" t="s">
        <v>496</v>
      </c>
      <c r="C436" s="88" t="s">
        <v>5</v>
      </c>
      <c r="D436" s="88" t="s">
        <v>497</v>
      </c>
      <c r="E436" s="149" t="s">
        <v>419</v>
      </c>
      <c r="F436" s="149"/>
      <c r="G436" s="89" t="s">
        <v>276</v>
      </c>
      <c r="H436" s="119">
        <v>1</v>
      </c>
      <c r="I436" s="90">
        <v>68.849999999999994</v>
      </c>
      <c r="J436" s="90">
        <v>68.849999999999994</v>
      </c>
    </row>
    <row r="437" spans="1:10" ht="25.5" x14ac:dyDescent="0.2">
      <c r="A437" s="88" t="s">
        <v>580</v>
      </c>
      <c r="B437" s="87" t="s">
        <v>505</v>
      </c>
      <c r="C437" s="88" t="s">
        <v>5</v>
      </c>
      <c r="D437" s="88" t="s">
        <v>506</v>
      </c>
      <c r="E437" s="149" t="s">
        <v>419</v>
      </c>
      <c r="F437" s="149"/>
      <c r="G437" s="89" t="s">
        <v>276</v>
      </c>
      <c r="H437" s="119">
        <v>1</v>
      </c>
      <c r="I437" s="90">
        <v>47.45</v>
      </c>
      <c r="J437" s="90">
        <v>47.45</v>
      </c>
    </row>
    <row r="438" spans="1:10" x14ac:dyDescent="0.2">
      <c r="A438" s="88" t="s">
        <v>580</v>
      </c>
      <c r="B438" s="87" t="s">
        <v>510</v>
      </c>
      <c r="C438" s="88" t="s">
        <v>313</v>
      </c>
      <c r="D438" s="88" t="s">
        <v>511</v>
      </c>
      <c r="E438" s="149" t="s">
        <v>419</v>
      </c>
      <c r="F438" s="149"/>
      <c r="G438" s="89" t="s">
        <v>461</v>
      </c>
      <c r="H438" s="119">
        <v>1</v>
      </c>
      <c r="I438" s="90">
        <v>40.94</v>
      </c>
      <c r="J438" s="90">
        <v>40.94</v>
      </c>
    </row>
    <row r="439" spans="1:10" ht="25.5" x14ac:dyDescent="0.2">
      <c r="A439" s="116"/>
      <c r="B439" s="116"/>
      <c r="C439" s="116"/>
      <c r="D439" s="116"/>
      <c r="E439" s="116" t="s">
        <v>575</v>
      </c>
      <c r="F439" s="117">
        <v>0</v>
      </c>
      <c r="G439" s="116" t="s">
        <v>576</v>
      </c>
      <c r="H439" s="117">
        <v>0</v>
      </c>
      <c r="I439" s="116" t="s">
        <v>577</v>
      </c>
      <c r="J439" s="117">
        <v>0</v>
      </c>
    </row>
    <row r="440" spans="1:10" ht="15" thickBot="1" x14ac:dyDescent="0.25">
      <c r="A440" s="116"/>
      <c r="B440" s="116"/>
      <c r="C440" s="116"/>
      <c r="D440" s="116"/>
      <c r="E440" s="116" t="s">
        <v>578</v>
      </c>
      <c r="F440" s="117">
        <v>54.46</v>
      </c>
      <c r="G440" s="116"/>
      <c r="H440" s="146" t="s">
        <v>579</v>
      </c>
      <c r="I440" s="146"/>
      <c r="J440" s="117">
        <v>410.93</v>
      </c>
    </row>
    <row r="441" spans="1:10" ht="15" thickTop="1" x14ac:dyDescent="0.2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</row>
    <row r="442" spans="1:10" ht="15" customHeight="1" x14ac:dyDescent="0.2">
      <c r="A442" s="111" t="s">
        <v>334</v>
      </c>
      <c r="B442" s="112" t="s">
        <v>7</v>
      </c>
      <c r="C442" s="111" t="s">
        <v>8</v>
      </c>
      <c r="D442" s="111" t="s">
        <v>9</v>
      </c>
      <c r="E442" s="147" t="s">
        <v>417</v>
      </c>
      <c r="F442" s="147"/>
      <c r="G442" s="113" t="s">
        <v>274</v>
      </c>
      <c r="H442" s="112" t="s">
        <v>275</v>
      </c>
      <c r="I442" s="112" t="s">
        <v>287</v>
      </c>
      <c r="J442" s="112" t="s">
        <v>289</v>
      </c>
    </row>
    <row r="443" spans="1:10" ht="25.5" x14ac:dyDescent="0.2">
      <c r="A443" s="2" t="s">
        <v>567</v>
      </c>
      <c r="B443" s="3" t="s">
        <v>227</v>
      </c>
      <c r="C443" s="2" t="s">
        <v>16</v>
      </c>
      <c r="D443" s="2" t="s">
        <v>228</v>
      </c>
      <c r="E443" s="148" t="s">
        <v>562</v>
      </c>
      <c r="F443" s="148"/>
      <c r="G443" s="7" t="s">
        <v>276</v>
      </c>
      <c r="H443" s="114">
        <v>1</v>
      </c>
      <c r="I443" s="9">
        <v>1013.4</v>
      </c>
      <c r="J443" s="9">
        <v>1013.4</v>
      </c>
    </row>
    <row r="444" spans="1:10" ht="25.5" x14ac:dyDescent="0.2">
      <c r="A444" s="88" t="s">
        <v>580</v>
      </c>
      <c r="B444" s="87" t="s">
        <v>454</v>
      </c>
      <c r="C444" s="88" t="s">
        <v>5</v>
      </c>
      <c r="D444" s="88" t="s">
        <v>455</v>
      </c>
      <c r="E444" s="149" t="s">
        <v>419</v>
      </c>
      <c r="F444" s="149"/>
      <c r="G444" s="89" t="s">
        <v>276</v>
      </c>
      <c r="H444" s="119">
        <v>1</v>
      </c>
      <c r="I444" s="90">
        <v>290.66000000000003</v>
      </c>
      <c r="J444" s="90">
        <v>290.66000000000003</v>
      </c>
    </row>
    <row r="445" spans="1:10" ht="25.5" customHeight="1" x14ac:dyDescent="0.2">
      <c r="A445" s="88" t="s">
        <v>580</v>
      </c>
      <c r="B445" s="87" t="s">
        <v>458</v>
      </c>
      <c r="C445" s="88" t="s">
        <v>5</v>
      </c>
      <c r="D445" s="88" t="s">
        <v>459</v>
      </c>
      <c r="E445" s="149" t="s">
        <v>419</v>
      </c>
      <c r="F445" s="149"/>
      <c r="G445" s="89" t="s">
        <v>276</v>
      </c>
      <c r="H445" s="119">
        <v>1</v>
      </c>
      <c r="I445" s="90">
        <v>174.93</v>
      </c>
      <c r="J445" s="90">
        <v>174.93</v>
      </c>
    </row>
    <row r="446" spans="1:10" ht="25.5" x14ac:dyDescent="0.2">
      <c r="A446" s="88" t="s">
        <v>580</v>
      </c>
      <c r="B446" s="87" t="s">
        <v>448</v>
      </c>
      <c r="C446" s="88" t="s">
        <v>5</v>
      </c>
      <c r="D446" s="88" t="s">
        <v>449</v>
      </c>
      <c r="E446" s="149" t="s">
        <v>419</v>
      </c>
      <c r="F446" s="149"/>
      <c r="G446" s="89" t="s">
        <v>276</v>
      </c>
      <c r="H446" s="119">
        <v>1</v>
      </c>
      <c r="I446" s="90">
        <v>251.2</v>
      </c>
      <c r="J446" s="90">
        <v>251.2</v>
      </c>
    </row>
    <row r="447" spans="1:10" ht="25.5" x14ac:dyDescent="0.2">
      <c r="A447" s="88" t="s">
        <v>580</v>
      </c>
      <c r="B447" s="87" t="s">
        <v>456</v>
      </c>
      <c r="C447" s="88" t="s">
        <v>5</v>
      </c>
      <c r="D447" s="88" t="s">
        <v>457</v>
      </c>
      <c r="E447" s="149" t="s">
        <v>419</v>
      </c>
      <c r="F447" s="149"/>
      <c r="G447" s="89" t="s">
        <v>276</v>
      </c>
      <c r="H447" s="119">
        <v>2</v>
      </c>
      <c r="I447" s="90">
        <v>95.88</v>
      </c>
      <c r="J447" s="90">
        <v>191.76</v>
      </c>
    </row>
    <row r="448" spans="1:10" ht="25.5" x14ac:dyDescent="0.2">
      <c r="A448" s="88" t="s">
        <v>580</v>
      </c>
      <c r="B448" s="87" t="s">
        <v>476</v>
      </c>
      <c r="C448" s="88" t="s">
        <v>5</v>
      </c>
      <c r="D448" s="88" t="s">
        <v>477</v>
      </c>
      <c r="E448" s="149" t="s">
        <v>419</v>
      </c>
      <c r="F448" s="149"/>
      <c r="G448" s="89" t="s">
        <v>276</v>
      </c>
      <c r="H448" s="119">
        <v>1</v>
      </c>
      <c r="I448" s="90">
        <v>104.85</v>
      </c>
      <c r="J448" s="90">
        <v>104.85</v>
      </c>
    </row>
    <row r="449" spans="1:10" ht="25.5" x14ac:dyDescent="0.2">
      <c r="A449" s="116"/>
      <c r="B449" s="116"/>
      <c r="C449" s="116"/>
      <c r="D449" s="116"/>
      <c r="E449" s="116" t="s">
        <v>575</v>
      </c>
      <c r="F449" s="117">
        <v>0</v>
      </c>
      <c r="G449" s="116" t="s">
        <v>576</v>
      </c>
      <c r="H449" s="117">
        <v>0</v>
      </c>
      <c r="I449" s="116" t="s">
        <v>577</v>
      </c>
      <c r="J449" s="117">
        <v>0</v>
      </c>
    </row>
    <row r="450" spans="1:10" ht="15" thickBot="1" x14ac:dyDescent="0.25">
      <c r="A450" s="116"/>
      <c r="B450" s="116"/>
      <c r="C450" s="116"/>
      <c r="D450" s="116"/>
      <c r="E450" s="116" t="s">
        <v>578</v>
      </c>
      <c r="F450" s="117">
        <v>154.84</v>
      </c>
      <c r="G450" s="116"/>
      <c r="H450" s="146" t="s">
        <v>579</v>
      </c>
      <c r="I450" s="146"/>
      <c r="J450" s="117">
        <v>1168.24</v>
      </c>
    </row>
    <row r="451" spans="1:10" ht="15" thickTop="1" x14ac:dyDescent="0.2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</row>
    <row r="452" spans="1:10" ht="15" customHeight="1" x14ac:dyDescent="0.2">
      <c r="A452" s="111" t="s">
        <v>335</v>
      </c>
      <c r="B452" s="112" t="s">
        <v>7</v>
      </c>
      <c r="C452" s="111" t="s">
        <v>8</v>
      </c>
      <c r="D452" s="111" t="s">
        <v>9</v>
      </c>
      <c r="E452" s="147" t="s">
        <v>417</v>
      </c>
      <c r="F452" s="147"/>
      <c r="G452" s="113" t="s">
        <v>274</v>
      </c>
      <c r="H452" s="112" t="s">
        <v>275</v>
      </c>
      <c r="I452" s="112" t="s">
        <v>287</v>
      </c>
      <c r="J452" s="112" t="s">
        <v>289</v>
      </c>
    </row>
    <row r="453" spans="1:10" ht="25.5" x14ac:dyDescent="0.2">
      <c r="A453" s="2" t="s">
        <v>567</v>
      </c>
      <c r="B453" s="3" t="s">
        <v>229</v>
      </c>
      <c r="C453" s="2" t="s">
        <v>16</v>
      </c>
      <c r="D453" s="2" t="s">
        <v>230</v>
      </c>
      <c r="E453" s="148" t="s">
        <v>562</v>
      </c>
      <c r="F453" s="148"/>
      <c r="G453" s="7" t="s">
        <v>276</v>
      </c>
      <c r="H453" s="114">
        <v>1</v>
      </c>
      <c r="I453" s="9">
        <v>1431.14</v>
      </c>
      <c r="J453" s="9">
        <v>1431.14</v>
      </c>
    </row>
    <row r="454" spans="1:10" ht="25.5" x14ac:dyDescent="0.2">
      <c r="A454" s="88" t="s">
        <v>580</v>
      </c>
      <c r="B454" s="87" t="s">
        <v>452</v>
      </c>
      <c r="C454" s="88" t="s">
        <v>5</v>
      </c>
      <c r="D454" s="88" t="s">
        <v>453</v>
      </c>
      <c r="E454" s="149" t="s">
        <v>419</v>
      </c>
      <c r="F454" s="149"/>
      <c r="G454" s="89" t="s">
        <v>276</v>
      </c>
      <c r="H454" s="119">
        <v>1</v>
      </c>
      <c r="I454" s="90">
        <v>813.25</v>
      </c>
      <c r="J454" s="90">
        <v>813.25</v>
      </c>
    </row>
    <row r="455" spans="1:10" ht="25.5" customHeight="1" x14ac:dyDescent="0.2">
      <c r="A455" s="88" t="s">
        <v>580</v>
      </c>
      <c r="B455" s="87" t="s">
        <v>458</v>
      </c>
      <c r="C455" s="88" t="s">
        <v>5</v>
      </c>
      <c r="D455" s="88" t="s">
        <v>459</v>
      </c>
      <c r="E455" s="149" t="s">
        <v>419</v>
      </c>
      <c r="F455" s="149"/>
      <c r="G455" s="89" t="s">
        <v>276</v>
      </c>
      <c r="H455" s="119">
        <v>1</v>
      </c>
      <c r="I455" s="90">
        <v>174.93</v>
      </c>
      <c r="J455" s="90">
        <v>174.93</v>
      </c>
    </row>
    <row r="456" spans="1:10" ht="25.5" x14ac:dyDescent="0.2">
      <c r="A456" s="88" t="s">
        <v>580</v>
      </c>
      <c r="B456" s="87" t="s">
        <v>448</v>
      </c>
      <c r="C456" s="88" t="s">
        <v>5</v>
      </c>
      <c r="D456" s="88" t="s">
        <v>449</v>
      </c>
      <c r="E456" s="149" t="s">
        <v>419</v>
      </c>
      <c r="F456" s="149"/>
      <c r="G456" s="89" t="s">
        <v>276</v>
      </c>
      <c r="H456" s="119">
        <v>1</v>
      </c>
      <c r="I456" s="90">
        <v>251.2</v>
      </c>
      <c r="J456" s="90">
        <v>251.2</v>
      </c>
    </row>
    <row r="457" spans="1:10" ht="25.5" customHeight="1" x14ac:dyDescent="0.2">
      <c r="A457" s="88" t="s">
        <v>580</v>
      </c>
      <c r="B457" s="87" t="s">
        <v>456</v>
      </c>
      <c r="C457" s="88" t="s">
        <v>5</v>
      </c>
      <c r="D457" s="88" t="s">
        <v>457</v>
      </c>
      <c r="E457" s="149" t="s">
        <v>419</v>
      </c>
      <c r="F457" s="149"/>
      <c r="G457" s="89" t="s">
        <v>276</v>
      </c>
      <c r="H457" s="119">
        <v>2</v>
      </c>
      <c r="I457" s="90">
        <v>95.88</v>
      </c>
      <c r="J457" s="90">
        <v>191.76</v>
      </c>
    </row>
    <row r="458" spans="1:10" ht="25.5" customHeight="1" x14ac:dyDescent="0.2">
      <c r="A458" s="116"/>
      <c r="B458" s="116"/>
      <c r="C458" s="116"/>
      <c r="D458" s="116"/>
      <c r="E458" s="116" t="s">
        <v>575</v>
      </c>
      <c r="F458" s="117">
        <v>0</v>
      </c>
      <c r="G458" s="116" t="s">
        <v>576</v>
      </c>
      <c r="H458" s="117">
        <v>0</v>
      </c>
      <c r="I458" s="116" t="s">
        <v>577</v>
      </c>
      <c r="J458" s="117">
        <v>0</v>
      </c>
    </row>
    <row r="459" spans="1:10" ht="15" thickBot="1" x14ac:dyDescent="0.25">
      <c r="A459" s="116"/>
      <c r="B459" s="116"/>
      <c r="C459" s="116"/>
      <c r="D459" s="116"/>
      <c r="E459" s="116" t="s">
        <v>578</v>
      </c>
      <c r="F459" s="117">
        <v>218.67</v>
      </c>
      <c r="G459" s="116"/>
      <c r="H459" s="146" t="s">
        <v>579</v>
      </c>
      <c r="I459" s="146"/>
      <c r="J459" s="117">
        <v>1649.81</v>
      </c>
    </row>
    <row r="460" spans="1:10" ht="15" thickTop="1" x14ac:dyDescent="0.2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</row>
    <row r="461" spans="1:10" ht="15" customHeight="1" x14ac:dyDescent="0.2">
      <c r="A461" s="111" t="s">
        <v>336</v>
      </c>
      <c r="B461" s="112" t="s">
        <v>7</v>
      </c>
      <c r="C461" s="111" t="s">
        <v>8</v>
      </c>
      <c r="D461" s="111" t="s">
        <v>9</v>
      </c>
      <c r="E461" s="147" t="s">
        <v>417</v>
      </c>
      <c r="F461" s="147"/>
      <c r="G461" s="113" t="s">
        <v>274</v>
      </c>
      <c r="H461" s="112" t="s">
        <v>275</v>
      </c>
      <c r="I461" s="112" t="s">
        <v>287</v>
      </c>
      <c r="J461" s="112" t="s">
        <v>289</v>
      </c>
    </row>
    <row r="462" spans="1:10" ht="25.5" x14ac:dyDescent="0.2">
      <c r="A462" s="2" t="s">
        <v>567</v>
      </c>
      <c r="B462" s="3" t="s">
        <v>337</v>
      </c>
      <c r="C462" s="2" t="s">
        <v>16</v>
      </c>
      <c r="D462" s="2" t="s">
        <v>309</v>
      </c>
      <c r="E462" s="148" t="s">
        <v>562</v>
      </c>
      <c r="F462" s="148"/>
      <c r="G462" s="7" t="s">
        <v>276</v>
      </c>
      <c r="H462" s="114">
        <v>1</v>
      </c>
      <c r="I462" s="9">
        <v>2891.86</v>
      </c>
      <c r="J462" s="9">
        <v>2891.86</v>
      </c>
    </row>
    <row r="463" spans="1:10" ht="25.5" x14ac:dyDescent="0.2">
      <c r="A463" s="88" t="s">
        <v>580</v>
      </c>
      <c r="B463" s="87" t="s">
        <v>472</v>
      </c>
      <c r="C463" s="88" t="s">
        <v>5</v>
      </c>
      <c r="D463" s="88" t="s">
        <v>473</v>
      </c>
      <c r="E463" s="149" t="s">
        <v>419</v>
      </c>
      <c r="F463" s="149"/>
      <c r="G463" s="89" t="s">
        <v>276</v>
      </c>
      <c r="H463" s="119">
        <v>1</v>
      </c>
      <c r="I463" s="90">
        <v>557.32000000000005</v>
      </c>
      <c r="J463" s="90">
        <v>557.32000000000005</v>
      </c>
    </row>
    <row r="464" spans="1:10" ht="25.5" customHeight="1" x14ac:dyDescent="0.2">
      <c r="A464" s="88" t="s">
        <v>580</v>
      </c>
      <c r="B464" s="87" t="s">
        <v>462</v>
      </c>
      <c r="C464" s="88" t="s">
        <v>5</v>
      </c>
      <c r="D464" s="88" t="s">
        <v>463</v>
      </c>
      <c r="E464" s="149" t="s">
        <v>419</v>
      </c>
      <c r="F464" s="149"/>
      <c r="G464" s="89" t="s">
        <v>276</v>
      </c>
      <c r="H464" s="119">
        <v>1</v>
      </c>
      <c r="I464" s="90">
        <v>697.05</v>
      </c>
      <c r="J464" s="90">
        <v>697.05</v>
      </c>
    </row>
    <row r="465" spans="1:10" ht="25.5" x14ac:dyDescent="0.2">
      <c r="A465" s="88" t="s">
        <v>580</v>
      </c>
      <c r="B465" s="87" t="s">
        <v>478</v>
      </c>
      <c r="C465" s="88" t="s">
        <v>5</v>
      </c>
      <c r="D465" s="88" t="s">
        <v>479</v>
      </c>
      <c r="E465" s="149" t="s">
        <v>419</v>
      </c>
      <c r="F465" s="149"/>
      <c r="G465" s="89" t="s">
        <v>276</v>
      </c>
      <c r="H465" s="119">
        <v>2</v>
      </c>
      <c r="I465" s="90">
        <v>206.36</v>
      </c>
      <c r="J465" s="90">
        <v>412.72</v>
      </c>
    </row>
    <row r="466" spans="1:10" ht="15" customHeight="1" x14ac:dyDescent="0.2">
      <c r="A466" s="88" t="s">
        <v>580</v>
      </c>
      <c r="B466" s="87" t="s">
        <v>450</v>
      </c>
      <c r="C466" s="88" t="s">
        <v>5</v>
      </c>
      <c r="D466" s="88" t="s">
        <v>451</v>
      </c>
      <c r="E466" s="149" t="s">
        <v>419</v>
      </c>
      <c r="F466" s="149"/>
      <c r="G466" s="89" t="s">
        <v>276</v>
      </c>
      <c r="H466" s="119">
        <v>1</v>
      </c>
      <c r="I466" s="90">
        <v>1224.77</v>
      </c>
      <c r="J466" s="90">
        <v>1224.77</v>
      </c>
    </row>
    <row r="467" spans="1:10" ht="25.5" x14ac:dyDescent="0.2">
      <c r="A467" s="116"/>
      <c r="B467" s="116"/>
      <c r="C467" s="116"/>
      <c r="D467" s="116"/>
      <c r="E467" s="116" t="s">
        <v>575</v>
      </c>
      <c r="F467" s="117">
        <v>0</v>
      </c>
      <c r="G467" s="116" t="s">
        <v>576</v>
      </c>
      <c r="H467" s="117">
        <v>0</v>
      </c>
      <c r="I467" s="116" t="s">
        <v>577</v>
      </c>
      <c r="J467" s="117">
        <v>0</v>
      </c>
    </row>
    <row r="468" spans="1:10" ht="15" thickBot="1" x14ac:dyDescent="0.25">
      <c r="A468" s="116"/>
      <c r="B468" s="116"/>
      <c r="C468" s="116"/>
      <c r="D468" s="116"/>
      <c r="E468" s="116" t="s">
        <v>578</v>
      </c>
      <c r="F468" s="117">
        <v>441.87</v>
      </c>
      <c r="G468" s="116"/>
      <c r="H468" s="146" t="s">
        <v>579</v>
      </c>
      <c r="I468" s="146"/>
      <c r="J468" s="117">
        <v>3333.73</v>
      </c>
    </row>
    <row r="469" spans="1:10" ht="15" thickTop="1" x14ac:dyDescent="0.2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</row>
    <row r="470" spans="1:10" ht="15" customHeight="1" x14ac:dyDescent="0.2">
      <c r="A470" s="111" t="s">
        <v>340</v>
      </c>
      <c r="B470" s="112" t="s">
        <v>7</v>
      </c>
      <c r="C470" s="111" t="s">
        <v>8</v>
      </c>
      <c r="D470" s="111" t="s">
        <v>9</v>
      </c>
      <c r="E470" s="147" t="s">
        <v>417</v>
      </c>
      <c r="F470" s="147"/>
      <c r="G470" s="113" t="s">
        <v>274</v>
      </c>
      <c r="H470" s="112" t="s">
        <v>275</v>
      </c>
      <c r="I470" s="112" t="s">
        <v>287</v>
      </c>
      <c r="J470" s="112" t="s">
        <v>289</v>
      </c>
    </row>
    <row r="471" spans="1:10" ht="63.75" x14ac:dyDescent="0.2">
      <c r="A471" s="2" t="s">
        <v>567</v>
      </c>
      <c r="B471" s="3" t="s">
        <v>341</v>
      </c>
      <c r="C471" s="2" t="s">
        <v>16</v>
      </c>
      <c r="D471" s="2" t="s">
        <v>342</v>
      </c>
      <c r="E471" s="148" t="s">
        <v>556</v>
      </c>
      <c r="F471" s="148"/>
      <c r="G471" s="7" t="s">
        <v>276</v>
      </c>
      <c r="H471" s="114">
        <v>1</v>
      </c>
      <c r="I471" s="9">
        <v>3150.39</v>
      </c>
      <c r="J471" s="9">
        <v>3150.39</v>
      </c>
    </row>
    <row r="472" spans="1:10" ht="102" x14ac:dyDescent="0.2">
      <c r="A472" s="88" t="s">
        <v>580</v>
      </c>
      <c r="B472" s="87" t="s">
        <v>470</v>
      </c>
      <c r="C472" s="88" t="s">
        <v>16</v>
      </c>
      <c r="D472" s="88" t="s">
        <v>471</v>
      </c>
      <c r="E472" s="149" t="s">
        <v>426</v>
      </c>
      <c r="F472" s="149"/>
      <c r="G472" s="89" t="s">
        <v>276</v>
      </c>
      <c r="H472" s="119">
        <v>1</v>
      </c>
      <c r="I472" s="90">
        <v>3150.39</v>
      </c>
      <c r="J472" s="90">
        <v>3150.39</v>
      </c>
    </row>
    <row r="473" spans="1:10" ht="25.5" x14ac:dyDescent="0.2">
      <c r="A473" s="116"/>
      <c r="B473" s="116"/>
      <c r="C473" s="116"/>
      <c r="D473" s="116"/>
      <c r="E473" s="116" t="s">
        <v>575</v>
      </c>
      <c r="F473" s="117">
        <v>0</v>
      </c>
      <c r="G473" s="116" t="s">
        <v>576</v>
      </c>
      <c r="H473" s="117">
        <v>0</v>
      </c>
      <c r="I473" s="116" t="s">
        <v>577</v>
      </c>
      <c r="J473" s="117">
        <v>0</v>
      </c>
    </row>
    <row r="474" spans="1:10" ht="15" customHeight="1" x14ac:dyDescent="0.2">
      <c r="A474" s="116"/>
      <c r="B474" s="116"/>
      <c r="C474" s="116"/>
      <c r="D474" s="116"/>
      <c r="E474" s="116" t="s">
        <v>578</v>
      </c>
      <c r="F474" s="117">
        <v>481.37</v>
      </c>
      <c r="G474" s="116"/>
      <c r="H474" s="146" t="s">
        <v>579</v>
      </c>
      <c r="I474" s="146"/>
      <c r="J474" s="117">
        <v>3631.76</v>
      </c>
    </row>
    <row r="475" spans="1:10" x14ac:dyDescent="0.2">
      <c r="A475" s="143" t="s">
        <v>581</v>
      </c>
      <c r="B475" s="143"/>
      <c r="C475" s="143"/>
      <c r="D475" s="143"/>
      <c r="E475" s="143"/>
      <c r="F475" s="143"/>
      <c r="G475" s="143"/>
      <c r="H475" s="143"/>
      <c r="I475" s="143"/>
      <c r="J475" s="143"/>
    </row>
    <row r="476" spans="1:10" ht="14.25" customHeight="1" thickBot="1" x14ac:dyDescent="0.25">
      <c r="A476" s="154" t="s">
        <v>717</v>
      </c>
      <c r="B476" s="154"/>
      <c r="C476" s="154"/>
      <c r="D476" s="154"/>
      <c r="E476" s="154"/>
      <c r="F476" s="154"/>
      <c r="G476" s="154"/>
      <c r="H476" s="154"/>
      <c r="I476" s="154"/>
      <c r="J476" s="154"/>
    </row>
    <row r="477" spans="1:10" ht="14.25" customHeight="1" thickTop="1" x14ac:dyDescent="0.2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</row>
    <row r="478" spans="1:10" ht="15" customHeight="1" x14ac:dyDescent="0.2">
      <c r="A478" s="111" t="s">
        <v>239</v>
      </c>
      <c r="B478" s="112" t="s">
        <v>7</v>
      </c>
      <c r="C478" s="111" t="s">
        <v>8</v>
      </c>
      <c r="D478" s="111" t="s">
        <v>9</v>
      </c>
      <c r="E478" s="147" t="s">
        <v>417</v>
      </c>
      <c r="F478" s="147"/>
      <c r="G478" s="113" t="s">
        <v>274</v>
      </c>
      <c r="H478" s="112" t="s">
        <v>275</v>
      </c>
      <c r="I478" s="112" t="s">
        <v>287</v>
      </c>
      <c r="J478" s="112" t="s">
        <v>289</v>
      </c>
    </row>
    <row r="479" spans="1:10" x14ac:dyDescent="0.2">
      <c r="A479" s="2" t="s">
        <v>567</v>
      </c>
      <c r="B479" s="3" t="s">
        <v>343</v>
      </c>
      <c r="C479" s="2" t="s">
        <v>16</v>
      </c>
      <c r="D479" s="2" t="s">
        <v>344</v>
      </c>
      <c r="E479" s="148" t="s">
        <v>557</v>
      </c>
      <c r="F479" s="148"/>
      <c r="G479" s="7" t="s">
        <v>276</v>
      </c>
      <c r="H479" s="114">
        <v>1</v>
      </c>
      <c r="I479" s="9">
        <v>258.69</v>
      </c>
      <c r="J479" s="9">
        <v>258.69</v>
      </c>
    </row>
    <row r="480" spans="1:10" ht="15" customHeight="1" x14ac:dyDescent="0.2">
      <c r="A480" s="84" t="s">
        <v>568</v>
      </c>
      <c r="B480" s="83" t="s">
        <v>583</v>
      </c>
      <c r="C480" s="84" t="s">
        <v>5</v>
      </c>
      <c r="D480" s="84" t="s">
        <v>584</v>
      </c>
      <c r="E480" s="145" t="s">
        <v>556</v>
      </c>
      <c r="F480" s="145"/>
      <c r="G480" s="85" t="s">
        <v>418</v>
      </c>
      <c r="H480" s="115">
        <v>4.5</v>
      </c>
      <c r="I480" s="86">
        <v>17.36</v>
      </c>
      <c r="J480" s="86">
        <v>78.12</v>
      </c>
    </row>
    <row r="481" spans="1:10" ht="14.25" customHeight="1" x14ac:dyDescent="0.2">
      <c r="A481" s="84" t="s">
        <v>568</v>
      </c>
      <c r="B481" s="83" t="s">
        <v>588</v>
      </c>
      <c r="C481" s="84" t="s">
        <v>5</v>
      </c>
      <c r="D481" s="84" t="s">
        <v>589</v>
      </c>
      <c r="E481" s="145" t="s">
        <v>555</v>
      </c>
      <c r="F481" s="145"/>
      <c r="G481" s="85" t="s">
        <v>590</v>
      </c>
      <c r="H481" s="115">
        <v>86.4</v>
      </c>
      <c r="I481" s="86">
        <v>2.09</v>
      </c>
      <c r="J481" s="86">
        <v>180.57</v>
      </c>
    </row>
    <row r="482" spans="1:10" ht="25.5" x14ac:dyDescent="0.2">
      <c r="A482" s="116"/>
      <c r="B482" s="116"/>
      <c r="C482" s="116"/>
      <c r="D482" s="116"/>
      <c r="E482" s="116" t="s">
        <v>575</v>
      </c>
      <c r="F482" s="117">
        <v>35.843024602696566</v>
      </c>
      <c r="G482" s="116" t="s">
        <v>576</v>
      </c>
      <c r="H482" s="117">
        <v>41.52</v>
      </c>
      <c r="I482" s="116" t="s">
        <v>577</v>
      </c>
      <c r="J482" s="117">
        <v>77.36</v>
      </c>
    </row>
    <row r="483" spans="1:10" ht="25.5" customHeight="1" thickBot="1" x14ac:dyDescent="0.25">
      <c r="A483" s="116"/>
      <c r="B483" s="116"/>
      <c r="C483" s="116"/>
      <c r="D483" s="116"/>
      <c r="E483" s="116" t="s">
        <v>578</v>
      </c>
      <c r="F483" s="117">
        <v>62.55</v>
      </c>
      <c r="G483" s="116"/>
      <c r="H483" s="146" t="s">
        <v>579</v>
      </c>
      <c r="I483" s="146"/>
      <c r="J483" s="117">
        <v>321.24</v>
      </c>
    </row>
    <row r="484" spans="1:10" ht="25.5" customHeight="1" thickTop="1" x14ac:dyDescent="0.2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</row>
    <row r="485" spans="1:10" ht="15" customHeight="1" x14ac:dyDescent="0.2">
      <c r="A485" s="111" t="s">
        <v>345</v>
      </c>
      <c r="B485" s="112" t="s">
        <v>7</v>
      </c>
      <c r="C485" s="111" t="s">
        <v>8</v>
      </c>
      <c r="D485" s="111" t="s">
        <v>9</v>
      </c>
      <c r="E485" s="147" t="s">
        <v>417</v>
      </c>
      <c r="F485" s="147"/>
      <c r="G485" s="113" t="s">
        <v>274</v>
      </c>
      <c r="H485" s="112" t="s">
        <v>275</v>
      </c>
      <c r="I485" s="112" t="s">
        <v>287</v>
      </c>
      <c r="J485" s="112" t="s">
        <v>289</v>
      </c>
    </row>
    <row r="486" spans="1:10" ht="38.25" x14ac:dyDescent="0.2">
      <c r="A486" s="2" t="s">
        <v>567</v>
      </c>
      <c r="B486" s="3" t="s">
        <v>242</v>
      </c>
      <c r="C486" s="2" t="s">
        <v>16</v>
      </c>
      <c r="D486" s="2" t="s">
        <v>243</v>
      </c>
      <c r="E486" s="148" t="s">
        <v>560</v>
      </c>
      <c r="F486" s="148"/>
      <c r="G486" s="7" t="s">
        <v>277</v>
      </c>
      <c r="H486" s="114">
        <v>1</v>
      </c>
      <c r="I486" s="9">
        <v>1.5</v>
      </c>
      <c r="J486" s="9">
        <v>1.5</v>
      </c>
    </row>
    <row r="487" spans="1:10" ht="25.5" x14ac:dyDescent="0.2">
      <c r="A487" s="84" t="s">
        <v>568</v>
      </c>
      <c r="B487" s="83" t="s">
        <v>718</v>
      </c>
      <c r="C487" s="84" t="s">
        <v>5</v>
      </c>
      <c r="D487" s="84" t="s">
        <v>719</v>
      </c>
      <c r="E487" s="145" t="s">
        <v>556</v>
      </c>
      <c r="F487" s="145"/>
      <c r="G487" s="85" t="s">
        <v>418</v>
      </c>
      <c r="H487" s="115">
        <v>1.7000000000000001E-2</v>
      </c>
      <c r="I487" s="86">
        <v>16.010000000000002</v>
      </c>
      <c r="J487" s="86">
        <v>0.27</v>
      </c>
    </row>
    <row r="488" spans="1:10" ht="25.5" x14ac:dyDescent="0.2">
      <c r="A488" s="84" t="s">
        <v>568</v>
      </c>
      <c r="B488" s="83" t="s">
        <v>720</v>
      </c>
      <c r="C488" s="84" t="s">
        <v>5</v>
      </c>
      <c r="D488" s="84" t="s">
        <v>721</v>
      </c>
      <c r="E488" s="145" t="s">
        <v>556</v>
      </c>
      <c r="F488" s="145"/>
      <c r="G488" s="85" t="s">
        <v>418</v>
      </c>
      <c r="H488" s="115">
        <v>1E-3</v>
      </c>
      <c r="I488" s="86">
        <v>35.54</v>
      </c>
      <c r="J488" s="86">
        <v>0.03</v>
      </c>
    </row>
    <row r="489" spans="1:10" ht="25.5" x14ac:dyDescent="0.2">
      <c r="A489" s="84" t="s">
        <v>568</v>
      </c>
      <c r="B489" s="83" t="s">
        <v>722</v>
      </c>
      <c r="C489" s="84" t="s">
        <v>5</v>
      </c>
      <c r="D489" s="84" t="s">
        <v>723</v>
      </c>
      <c r="E489" s="145" t="s">
        <v>556</v>
      </c>
      <c r="F489" s="145"/>
      <c r="G489" s="85" t="s">
        <v>418</v>
      </c>
      <c r="H489" s="115">
        <v>1.7000000000000001E-2</v>
      </c>
      <c r="I489" s="86">
        <v>33.79</v>
      </c>
      <c r="J489" s="86">
        <v>0.56999999999999995</v>
      </c>
    </row>
    <row r="490" spans="1:10" ht="15" customHeight="1" x14ac:dyDescent="0.2">
      <c r="A490" s="84" t="s">
        <v>568</v>
      </c>
      <c r="B490" s="83" t="s">
        <v>724</v>
      </c>
      <c r="C490" s="84" t="s">
        <v>5</v>
      </c>
      <c r="D490" s="84" t="s">
        <v>725</v>
      </c>
      <c r="E490" s="145" t="s">
        <v>609</v>
      </c>
      <c r="F490" s="145"/>
      <c r="G490" s="85" t="s">
        <v>610</v>
      </c>
      <c r="H490" s="115">
        <v>8.0000000000000002E-3</v>
      </c>
      <c r="I490" s="86">
        <v>79.33</v>
      </c>
      <c r="J490" s="86">
        <v>0.63</v>
      </c>
    </row>
    <row r="491" spans="1:10" ht="25.5" x14ac:dyDescent="0.2">
      <c r="A491" s="116"/>
      <c r="B491" s="116"/>
      <c r="C491" s="116"/>
      <c r="D491" s="116"/>
      <c r="E491" s="116" t="s">
        <v>575</v>
      </c>
      <c r="F491" s="117">
        <v>0.44016123801139784</v>
      </c>
      <c r="G491" s="116" t="s">
        <v>576</v>
      </c>
      <c r="H491" s="117">
        <v>0.51</v>
      </c>
      <c r="I491" s="116" t="s">
        <v>577</v>
      </c>
      <c r="J491" s="117">
        <v>0.95</v>
      </c>
    </row>
    <row r="492" spans="1:10" ht="25.5" customHeight="1" x14ac:dyDescent="0.2">
      <c r="A492" s="116"/>
      <c r="B492" s="116"/>
      <c r="C492" s="116"/>
      <c r="D492" s="116"/>
      <c r="E492" s="116" t="s">
        <v>578</v>
      </c>
      <c r="F492" s="117">
        <v>0.36</v>
      </c>
      <c r="G492" s="116"/>
      <c r="H492" s="146" t="s">
        <v>579</v>
      </c>
      <c r="I492" s="146"/>
      <c r="J492" s="117">
        <v>1.86</v>
      </c>
    </row>
    <row r="493" spans="1:10" ht="14.25" customHeight="1" x14ac:dyDescent="0.2">
      <c r="A493" s="143" t="s">
        <v>581</v>
      </c>
      <c r="B493" s="143"/>
      <c r="C493" s="143"/>
      <c r="D493" s="143"/>
      <c r="E493" s="143"/>
      <c r="F493" s="143"/>
      <c r="G493" s="143"/>
      <c r="H493" s="143"/>
      <c r="I493" s="143"/>
      <c r="J493" s="143"/>
    </row>
    <row r="494" spans="1:10" ht="14.25" customHeight="1" thickBot="1" x14ac:dyDescent="0.25">
      <c r="A494" s="154" t="s">
        <v>726</v>
      </c>
      <c r="B494" s="154"/>
      <c r="C494" s="154"/>
      <c r="D494" s="154"/>
      <c r="E494" s="154"/>
      <c r="F494" s="154"/>
      <c r="G494" s="154"/>
      <c r="H494" s="154"/>
      <c r="I494" s="154"/>
      <c r="J494" s="154"/>
    </row>
    <row r="495" spans="1:10" ht="14.25" customHeight="1" thickTop="1" x14ac:dyDescent="0.2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</row>
    <row r="496" spans="1:10" ht="15" customHeight="1" x14ac:dyDescent="0.2">
      <c r="A496" s="111" t="s">
        <v>346</v>
      </c>
      <c r="B496" s="112" t="s">
        <v>7</v>
      </c>
      <c r="C496" s="111" t="s">
        <v>8</v>
      </c>
      <c r="D496" s="111" t="s">
        <v>9</v>
      </c>
      <c r="E496" s="147" t="s">
        <v>417</v>
      </c>
      <c r="F496" s="147"/>
      <c r="G496" s="113" t="s">
        <v>274</v>
      </c>
      <c r="H496" s="112" t="s">
        <v>275</v>
      </c>
      <c r="I496" s="112" t="s">
        <v>287</v>
      </c>
      <c r="J496" s="112" t="s">
        <v>289</v>
      </c>
    </row>
    <row r="497" spans="1:10" ht="25.5" x14ac:dyDescent="0.2">
      <c r="A497" s="2" t="s">
        <v>567</v>
      </c>
      <c r="B497" s="3" t="s">
        <v>244</v>
      </c>
      <c r="C497" s="2" t="s">
        <v>16</v>
      </c>
      <c r="D497" s="2" t="s">
        <v>245</v>
      </c>
      <c r="E497" s="148" t="s">
        <v>556</v>
      </c>
      <c r="F497" s="148"/>
      <c r="G497" s="7" t="s">
        <v>2</v>
      </c>
      <c r="H497" s="114">
        <v>1</v>
      </c>
      <c r="I497" s="9">
        <v>13.74</v>
      </c>
      <c r="J497" s="9">
        <v>13.74</v>
      </c>
    </row>
    <row r="498" spans="1:10" ht="15" customHeight="1" x14ac:dyDescent="0.2">
      <c r="A498" s="84" t="s">
        <v>568</v>
      </c>
      <c r="B498" s="83" t="s">
        <v>585</v>
      </c>
      <c r="C498" s="84" t="s">
        <v>5</v>
      </c>
      <c r="D498" s="84" t="s">
        <v>586</v>
      </c>
      <c r="E498" s="145" t="s">
        <v>556</v>
      </c>
      <c r="F498" s="145"/>
      <c r="G498" s="85" t="s">
        <v>418</v>
      </c>
      <c r="H498" s="115">
        <v>0.12</v>
      </c>
      <c r="I498" s="86">
        <v>21.79</v>
      </c>
      <c r="J498" s="86">
        <v>2.61</v>
      </c>
    </row>
    <row r="499" spans="1:10" ht="25.5" x14ac:dyDescent="0.2">
      <c r="A499" s="84" t="s">
        <v>568</v>
      </c>
      <c r="B499" s="83" t="s">
        <v>583</v>
      </c>
      <c r="C499" s="84" t="s">
        <v>5</v>
      </c>
      <c r="D499" s="84" t="s">
        <v>584</v>
      </c>
      <c r="E499" s="145" t="s">
        <v>556</v>
      </c>
      <c r="F499" s="145"/>
      <c r="G499" s="85" t="s">
        <v>418</v>
      </c>
      <c r="H499" s="115">
        <v>0.12</v>
      </c>
      <c r="I499" s="86">
        <v>17.36</v>
      </c>
      <c r="J499" s="86">
        <v>2.08</v>
      </c>
    </row>
    <row r="500" spans="1:10" x14ac:dyDescent="0.2">
      <c r="A500" s="88" t="s">
        <v>580</v>
      </c>
      <c r="B500" s="87" t="s">
        <v>542</v>
      </c>
      <c r="C500" s="88" t="s">
        <v>5</v>
      </c>
      <c r="D500" s="88" t="s">
        <v>543</v>
      </c>
      <c r="E500" s="149" t="s">
        <v>419</v>
      </c>
      <c r="F500" s="149"/>
      <c r="G500" s="89" t="s">
        <v>428</v>
      </c>
      <c r="H500" s="119">
        <v>1.2E-2</v>
      </c>
      <c r="I500" s="90">
        <v>27.1</v>
      </c>
      <c r="J500" s="90">
        <v>0.32</v>
      </c>
    </row>
    <row r="501" spans="1:10" ht="14.25" customHeight="1" x14ac:dyDescent="0.2">
      <c r="A501" s="88" t="s">
        <v>580</v>
      </c>
      <c r="B501" s="87" t="s">
        <v>488</v>
      </c>
      <c r="C501" s="88" t="s">
        <v>5</v>
      </c>
      <c r="D501" s="88" t="s">
        <v>489</v>
      </c>
      <c r="E501" s="149" t="s">
        <v>419</v>
      </c>
      <c r="F501" s="149"/>
      <c r="G501" s="89" t="s">
        <v>277</v>
      </c>
      <c r="H501" s="119">
        <v>0.4</v>
      </c>
      <c r="I501" s="90">
        <v>21.83</v>
      </c>
      <c r="J501" s="90">
        <v>8.73</v>
      </c>
    </row>
    <row r="502" spans="1:10" ht="25.5" x14ac:dyDescent="0.2">
      <c r="A502" s="116"/>
      <c r="B502" s="116"/>
      <c r="C502" s="116"/>
      <c r="D502" s="116"/>
      <c r="E502" s="116" t="s">
        <v>575</v>
      </c>
      <c r="F502" s="117">
        <v>1.7050456377704675</v>
      </c>
      <c r="G502" s="116" t="s">
        <v>576</v>
      </c>
      <c r="H502" s="117">
        <v>1.97</v>
      </c>
      <c r="I502" s="116" t="s">
        <v>577</v>
      </c>
      <c r="J502" s="117">
        <v>3.68</v>
      </c>
    </row>
    <row r="503" spans="1:10" x14ac:dyDescent="0.2">
      <c r="A503" s="116"/>
      <c r="B503" s="116"/>
      <c r="C503" s="116"/>
      <c r="D503" s="116"/>
      <c r="E503" s="116" t="s">
        <v>578</v>
      </c>
      <c r="F503" s="117">
        <v>3.32</v>
      </c>
      <c r="G503" s="116"/>
      <c r="H503" s="146" t="s">
        <v>579</v>
      </c>
      <c r="I503" s="146"/>
      <c r="J503" s="117">
        <v>17.059999999999999</v>
      </c>
    </row>
    <row r="504" spans="1:10" x14ac:dyDescent="0.2">
      <c r="A504" s="143" t="s">
        <v>581</v>
      </c>
      <c r="B504" s="143"/>
      <c r="C504" s="143"/>
      <c r="D504" s="143"/>
      <c r="E504" s="143"/>
      <c r="F504" s="143"/>
      <c r="G504" s="143"/>
      <c r="H504" s="143"/>
      <c r="I504" s="143"/>
      <c r="J504" s="143"/>
    </row>
    <row r="505" spans="1:10" ht="14.25" customHeight="1" thickBot="1" x14ac:dyDescent="0.25">
      <c r="A505" s="154" t="s">
        <v>727</v>
      </c>
      <c r="B505" s="154"/>
      <c r="C505" s="154"/>
      <c r="D505" s="154"/>
      <c r="E505" s="154"/>
      <c r="F505" s="154"/>
      <c r="G505" s="154"/>
      <c r="H505" s="154"/>
      <c r="I505" s="154"/>
      <c r="J505" s="154"/>
    </row>
    <row r="506" spans="1:10" ht="14.25" customHeight="1" thickTop="1" x14ac:dyDescent="0.2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</row>
    <row r="507" spans="1:10" ht="15" customHeight="1" x14ac:dyDescent="0.2">
      <c r="A507" s="111" t="s">
        <v>347</v>
      </c>
      <c r="B507" s="112" t="s">
        <v>7</v>
      </c>
      <c r="C507" s="111" t="s">
        <v>8</v>
      </c>
      <c r="D507" s="111" t="s">
        <v>9</v>
      </c>
      <c r="E507" s="147" t="s">
        <v>417</v>
      </c>
      <c r="F507" s="147"/>
      <c r="G507" s="113" t="s">
        <v>274</v>
      </c>
      <c r="H507" s="112" t="s">
        <v>275</v>
      </c>
      <c r="I507" s="112" t="s">
        <v>287</v>
      </c>
      <c r="J507" s="112" t="s">
        <v>289</v>
      </c>
    </row>
    <row r="508" spans="1:10" ht="38.25" x14ac:dyDescent="0.2">
      <c r="A508" s="2" t="s">
        <v>567</v>
      </c>
      <c r="B508" s="3" t="s">
        <v>240</v>
      </c>
      <c r="C508" s="2" t="s">
        <v>16</v>
      </c>
      <c r="D508" s="2" t="s">
        <v>241</v>
      </c>
      <c r="E508" s="148" t="s">
        <v>556</v>
      </c>
      <c r="F508" s="148"/>
      <c r="G508" s="7" t="s">
        <v>2</v>
      </c>
      <c r="H508" s="114">
        <v>1</v>
      </c>
      <c r="I508" s="9">
        <v>39.520000000000003</v>
      </c>
      <c r="J508" s="9">
        <v>39.520000000000003</v>
      </c>
    </row>
    <row r="509" spans="1:10" ht="14.25" customHeight="1" x14ac:dyDescent="0.2">
      <c r="A509" s="84" t="s">
        <v>568</v>
      </c>
      <c r="B509" s="83" t="s">
        <v>583</v>
      </c>
      <c r="C509" s="84" t="s">
        <v>5</v>
      </c>
      <c r="D509" s="84" t="s">
        <v>584</v>
      </c>
      <c r="E509" s="145" t="s">
        <v>556</v>
      </c>
      <c r="F509" s="145"/>
      <c r="G509" s="85" t="s">
        <v>418</v>
      </c>
      <c r="H509" s="115">
        <v>1</v>
      </c>
      <c r="I509" s="86">
        <v>17.36</v>
      </c>
      <c r="J509" s="86">
        <v>17.36</v>
      </c>
    </row>
    <row r="510" spans="1:10" x14ac:dyDescent="0.2">
      <c r="A510" s="88" t="s">
        <v>580</v>
      </c>
      <c r="B510" s="87" t="s">
        <v>446</v>
      </c>
      <c r="C510" s="88" t="s">
        <v>5</v>
      </c>
      <c r="D510" s="88" t="s">
        <v>447</v>
      </c>
      <c r="E510" s="149" t="s">
        <v>419</v>
      </c>
      <c r="F510" s="149"/>
      <c r="G510" s="89" t="s">
        <v>428</v>
      </c>
      <c r="H510" s="119">
        <v>2</v>
      </c>
      <c r="I510" s="90">
        <v>11.08</v>
      </c>
      <c r="J510" s="90">
        <v>22.16</v>
      </c>
    </row>
    <row r="511" spans="1:10" ht="25.5" x14ac:dyDescent="0.2">
      <c r="A511" s="116"/>
      <c r="B511" s="116"/>
      <c r="C511" s="116"/>
      <c r="D511" s="116"/>
      <c r="E511" s="116" t="s">
        <v>575</v>
      </c>
      <c r="F511" s="117">
        <v>6.0973914999999996</v>
      </c>
      <c r="G511" s="116" t="s">
        <v>576</v>
      </c>
      <c r="H511" s="117">
        <v>7.06</v>
      </c>
      <c r="I511" s="116" t="s">
        <v>577</v>
      </c>
      <c r="J511" s="117">
        <v>13.16</v>
      </c>
    </row>
    <row r="512" spans="1:10" ht="15" customHeight="1" x14ac:dyDescent="0.2">
      <c r="A512" s="116"/>
      <c r="B512" s="116"/>
      <c r="C512" s="116"/>
      <c r="D512" s="116"/>
      <c r="E512" s="116" t="s">
        <v>578</v>
      </c>
      <c r="F512" s="117">
        <v>9.5500000000000007</v>
      </c>
      <c r="G512" s="116"/>
      <c r="H512" s="146" t="s">
        <v>579</v>
      </c>
      <c r="I512" s="146"/>
      <c r="J512" s="117">
        <v>49.07</v>
      </c>
    </row>
    <row r="513" spans="1:10" x14ac:dyDescent="0.2">
      <c r="A513" s="143" t="s">
        <v>581</v>
      </c>
      <c r="B513" s="143"/>
      <c r="C513" s="143"/>
      <c r="D513" s="143"/>
      <c r="E513" s="143"/>
      <c r="F513" s="143"/>
      <c r="G513" s="143"/>
      <c r="H513" s="143"/>
      <c r="I513" s="143"/>
      <c r="J513" s="143"/>
    </row>
    <row r="514" spans="1:10" ht="14.25" customHeight="1" thickBot="1" x14ac:dyDescent="0.25">
      <c r="A514" s="154" t="s">
        <v>728</v>
      </c>
      <c r="B514" s="154"/>
      <c r="C514" s="154"/>
      <c r="D514" s="154"/>
      <c r="E514" s="154"/>
      <c r="F514" s="154"/>
      <c r="G514" s="154"/>
      <c r="H514" s="154"/>
      <c r="I514" s="154"/>
      <c r="J514" s="154"/>
    </row>
    <row r="515" spans="1:10" ht="14.25" customHeight="1" thickTop="1" x14ac:dyDescent="0.2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</row>
    <row r="516" spans="1:10" ht="15" customHeight="1" x14ac:dyDescent="0.2">
      <c r="A516" s="111" t="s">
        <v>348</v>
      </c>
      <c r="B516" s="112" t="s">
        <v>7</v>
      </c>
      <c r="C516" s="111" t="s">
        <v>8</v>
      </c>
      <c r="D516" s="111" t="s">
        <v>9</v>
      </c>
      <c r="E516" s="147" t="s">
        <v>417</v>
      </c>
      <c r="F516" s="147"/>
      <c r="G516" s="113" t="s">
        <v>274</v>
      </c>
      <c r="H516" s="112" t="s">
        <v>275</v>
      </c>
      <c r="I516" s="112" t="s">
        <v>287</v>
      </c>
      <c r="J516" s="112" t="s">
        <v>289</v>
      </c>
    </row>
    <row r="517" spans="1:10" ht="38.25" x14ac:dyDescent="0.2">
      <c r="A517" s="2" t="s">
        <v>567</v>
      </c>
      <c r="B517" s="3" t="s">
        <v>842</v>
      </c>
      <c r="C517" s="2" t="s">
        <v>16</v>
      </c>
      <c r="D517" s="2" t="s">
        <v>843</v>
      </c>
      <c r="E517" s="148" t="s">
        <v>556</v>
      </c>
      <c r="F517" s="148"/>
      <c r="G517" s="7" t="s">
        <v>2</v>
      </c>
      <c r="H517" s="114">
        <v>1</v>
      </c>
      <c r="I517" s="9">
        <v>194.57</v>
      </c>
      <c r="J517" s="9">
        <v>194.57</v>
      </c>
    </row>
    <row r="518" spans="1:10" ht="25.5" x14ac:dyDescent="0.2">
      <c r="A518" s="84" t="s">
        <v>568</v>
      </c>
      <c r="B518" s="83" t="s">
        <v>630</v>
      </c>
      <c r="C518" s="84" t="s">
        <v>5</v>
      </c>
      <c r="D518" s="84" t="s">
        <v>631</v>
      </c>
      <c r="E518" s="145" t="s">
        <v>556</v>
      </c>
      <c r="F518" s="145"/>
      <c r="G518" s="85" t="s">
        <v>418</v>
      </c>
      <c r="H518" s="115">
        <v>1.98</v>
      </c>
      <c r="I518" s="86">
        <v>22.04</v>
      </c>
      <c r="J518" s="86">
        <v>43.63</v>
      </c>
    </row>
    <row r="519" spans="1:10" ht="15" customHeight="1" x14ac:dyDescent="0.2">
      <c r="A519" s="84" t="s">
        <v>568</v>
      </c>
      <c r="B519" s="83" t="s">
        <v>583</v>
      </c>
      <c r="C519" s="84" t="s">
        <v>5</v>
      </c>
      <c r="D519" s="84" t="s">
        <v>584</v>
      </c>
      <c r="E519" s="145" t="s">
        <v>556</v>
      </c>
      <c r="F519" s="145"/>
      <c r="G519" s="85" t="s">
        <v>418</v>
      </c>
      <c r="H519" s="115">
        <v>1.98</v>
      </c>
      <c r="I519" s="86">
        <v>17.36</v>
      </c>
      <c r="J519" s="86">
        <v>34.369999999999997</v>
      </c>
    </row>
    <row r="520" spans="1:10" ht="38.25" x14ac:dyDescent="0.2">
      <c r="A520" s="84" t="s">
        <v>568</v>
      </c>
      <c r="B520" s="83" t="s">
        <v>853</v>
      </c>
      <c r="C520" s="84" t="s">
        <v>5</v>
      </c>
      <c r="D520" s="84" t="s">
        <v>854</v>
      </c>
      <c r="E520" s="145" t="s">
        <v>556</v>
      </c>
      <c r="F520" s="145"/>
      <c r="G520" s="85" t="s">
        <v>3</v>
      </c>
      <c r="H520" s="115">
        <v>2E-3</v>
      </c>
      <c r="I520" s="86">
        <v>373.58</v>
      </c>
      <c r="J520" s="86">
        <v>0.74</v>
      </c>
    </row>
    <row r="521" spans="1:10" ht="25.5" customHeight="1" x14ac:dyDescent="0.2">
      <c r="A521" s="84" t="s">
        <v>568</v>
      </c>
      <c r="B521" s="83" t="s">
        <v>855</v>
      </c>
      <c r="C521" s="84" t="s">
        <v>856</v>
      </c>
      <c r="D521" s="84" t="s">
        <v>857</v>
      </c>
      <c r="E521" s="145">
        <v>1507</v>
      </c>
      <c r="F521" s="145"/>
      <c r="G521" s="85" t="s">
        <v>2</v>
      </c>
      <c r="H521" s="115">
        <v>2</v>
      </c>
      <c r="I521" s="86">
        <v>27.27</v>
      </c>
      <c r="J521" s="86">
        <v>54.54</v>
      </c>
    </row>
    <row r="522" spans="1:10" ht="25.5" customHeight="1" x14ac:dyDescent="0.2">
      <c r="A522" s="84" t="s">
        <v>568</v>
      </c>
      <c r="B522" s="83" t="s">
        <v>349</v>
      </c>
      <c r="C522" s="84" t="s">
        <v>5</v>
      </c>
      <c r="D522" s="84" t="s">
        <v>305</v>
      </c>
      <c r="E522" s="145" t="s">
        <v>554</v>
      </c>
      <c r="F522" s="145"/>
      <c r="G522" s="85" t="s">
        <v>277</v>
      </c>
      <c r="H522" s="115">
        <v>0.1</v>
      </c>
      <c r="I522" s="86">
        <v>495.3</v>
      </c>
      <c r="J522" s="86">
        <v>49.53</v>
      </c>
    </row>
    <row r="523" spans="1:10" ht="25.5" x14ac:dyDescent="0.2">
      <c r="A523" s="84" t="s">
        <v>568</v>
      </c>
      <c r="B523" s="83" t="s">
        <v>351</v>
      </c>
      <c r="C523" s="84" t="s">
        <v>5</v>
      </c>
      <c r="D523" s="84" t="s">
        <v>306</v>
      </c>
      <c r="E523" s="145" t="s">
        <v>554</v>
      </c>
      <c r="F523" s="145"/>
      <c r="G523" s="85" t="s">
        <v>277</v>
      </c>
      <c r="H523" s="115">
        <v>0.1</v>
      </c>
      <c r="I523" s="86">
        <v>117.67</v>
      </c>
      <c r="J523" s="86">
        <v>11.76</v>
      </c>
    </row>
    <row r="524" spans="1:10" ht="25.5" x14ac:dyDescent="0.2">
      <c r="A524" s="116"/>
      <c r="B524" s="116"/>
      <c r="C524" s="116"/>
      <c r="D524" s="116"/>
      <c r="E524" s="116" t="s">
        <v>575</v>
      </c>
      <c r="F524" s="117">
        <v>56.108974655979246</v>
      </c>
      <c r="G524" s="116" t="s">
        <v>576</v>
      </c>
      <c r="H524" s="117">
        <v>64.989999999999995</v>
      </c>
      <c r="I524" s="116" t="s">
        <v>577</v>
      </c>
      <c r="J524" s="117">
        <v>121.1</v>
      </c>
    </row>
    <row r="525" spans="1:10" x14ac:dyDescent="0.2">
      <c r="A525" s="116"/>
      <c r="B525" s="116"/>
      <c r="C525" s="116"/>
      <c r="D525" s="116"/>
      <c r="E525" s="116" t="s">
        <v>578</v>
      </c>
      <c r="F525" s="117">
        <v>47.04</v>
      </c>
      <c r="G525" s="116"/>
      <c r="H525" s="146" t="s">
        <v>579</v>
      </c>
      <c r="I525" s="146"/>
      <c r="J525" s="117">
        <v>241.61</v>
      </c>
    </row>
    <row r="526" spans="1:10" x14ac:dyDescent="0.2">
      <c r="A526" s="143" t="s">
        <v>581</v>
      </c>
      <c r="B526" s="143"/>
      <c r="C526" s="143"/>
      <c r="D526" s="143"/>
      <c r="E526" s="143"/>
      <c r="F526" s="143"/>
      <c r="G526" s="143"/>
      <c r="H526" s="143"/>
      <c r="I526" s="143"/>
      <c r="J526" s="143"/>
    </row>
    <row r="527" spans="1:10" ht="15" thickBot="1" x14ac:dyDescent="0.25">
      <c r="A527" s="154" t="s">
        <v>858</v>
      </c>
      <c r="B527" s="154"/>
      <c r="C527" s="154"/>
      <c r="D527" s="154"/>
      <c r="E527" s="154"/>
      <c r="F527" s="154"/>
      <c r="G527" s="154"/>
      <c r="H527" s="154"/>
      <c r="I527" s="154"/>
      <c r="J527" s="154"/>
    </row>
    <row r="528" spans="1:10" ht="15" customHeight="1" thickTop="1" x14ac:dyDescent="0.2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</row>
    <row r="529" spans="1:10" ht="15" x14ac:dyDescent="0.2">
      <c r="A529" s="111" t="s">
        <v>352</v>
      </c>
      <c r="B529" s="112" t="s">
        <v>7</v>
      </c>
      <c r="C529" s="111" t="s">
        <v>8</v>
      </c>
      <c r="D529" s="111" t="s">
        <v>9</v>
      </c>
      <c r="E529" s="147" t="s">
        <v>417</v>
      </c>
      <c r="F529" s="147"/>
      <c r="G529" s="113" t="s">
        <v>274</v>
      </c>
      <c r="H529" s="112" t="s">
        <v>275</v>
      </c>
      <c r="I529" s="112" t="s">
        <v>287</v>
      </c>
      <c r="J529" s="112" t="s">
        <v>289</v>
      </c>
    </row>
    <row r="530" spans="1:10" ht="15" customHeight="1" x14ac:dyDescent="0.2">
      <c r="A530" s="2" t="s">
        <v>567</v>
      </c>
      <c r="B530" s="3" t="s">
        <v>246</v>
      </c>
      <c r="C530" s="2" t="s">
        <v>16</v>
      </c>
      <c r="D530" s="2" t="s">
        <v>247</v>
      </c>
      <c r="E530" s="148" t="s">
        <v>561</v>
      </c>
      <c r="F530" s="148"/>
      <c r="G530" s="7" t="s">
        <v>276</v>
      </c>
      <c r="H530" s="114">
        <v>1</v>
      </c>
      <c r="I530" s="9">
        <v>121.73</v>
      </c>
      <c r="J530" s="9">
        <v>121.73</v>
      </c>
    </row>
    <row r="531" spans="1:10" ht="38.25" x14ac:dyDescent="0.2">
      <c r="A531" s="84" t="s">
        <v>568</v>
      </c>
      <c r="B531" s="83" t="s">
        <v>729</v>
      </c>
      <c r="C531" s="84" t="s">
        <v>5</v>
      </c>
      <c r="D531" s="84" t="s">
        <v>730</v>
      </c>
      <c r="E531" s="145" t="s">
        <v>596</v>
      </c>
      <c r="F531" s="145"/>
      <c r="G531" s="85" t="s">
        <v>3</v>
      </c>
      <c r="H531" s="115">
        <v>4.9399999999999999E-2</v>
      </c>
      <c r="I531" s="86">
        <v>393.69</v>
      </c>
      <c r="J531" s="86">
        <v>19.440000000000001</v>
      </c>
    </row>
    <row r="532" spans="1:10" ht="25.5" x14ac:dyDescent="0.2">
      <c r="A532" s="84" t="s">
        <v>568</v>
      </c>
      <c r="B532" s="83" t="s">
        <v>597</v>
      </c>
      <c r="C532" s="84" t="s">
        <v>5</v>
      </c>
      <c r="D532" s="84" t="s">
        <v>598</v>
      </c>
      <c r="E532" s="145" t="s">
        <v>596</v>
      </c>
      <c r="F532" s="145"/>
      <c r="G532" s="85" t="s">
        <v>3</v>
      </c>
      <c r="H532" s="115">
        <v>4.9399999999999999E-2</v>
      </c>
      <c r="I532" s="86">
        <v>178.58</v>
      </c>
      <c r="J532" s="86">
        <v>8.82</v>
      </c>
    </row>
    <row r="533" spans="1:10" ht="25.5" x14ac:dyDescent="0.2">
      <c r="A533" s="84" t="s">
        <v>568</v>
      </c>
      <c r="B533" s="83" t="s">
        <v>731</v>
      </c>
      <c r="C533" s="84" t="s">
        <v>5</v>
      </c>
      <c r="D533" s="84" t="s">
        <v>732</v>
      </c>
      <c r="E533" s="145" t="s">
        <v>596</v>
      </c>
      <c r="F533" s="145"/>
      <c r="G533" s="85" t="s">
        <v>2</v>
      </c>
      <c r="H533" s="115">
        <v>0.1835</v>
      </c>
      <c r="I533" s="86">
        <v>29.65</v>
      </c>
      <c r="J533" s="86">
        <v>5.44</v>
      </c>
    </row>
    <row r="534" spans="1:10" ht="38.25" x14ac:dyDescent="0.2">
      <c r="A534" s="84" t="s">
        <v>568</v>
      </c>
      <c r="B534" s="83" t="s">
        <v>688</v>
      </c>
      <c r="C534" s="84" t="s">
        <v>5</v>
      </c>
      <c r="D534" s="84" t="s">
        <v>689</v>
      </c>
      <c r="E534" s="145" t="s">
        <v>596</v>
      </c>
      <c r="F534" s="145"/>
      <c r="G534" s="85" t="s">
        <v>428</v>
      </c>
      <c r="H534" s="115">
        <v>3.7484999999999999</v>
      </c>
      <c r="I534" s="86">
        <v>15.31</v>
      </c>
      <c r="J534" s="86">
        <v>57.38</v>
      </c>
    </row>
    <row r="535" spans="1:10" ht="38.25" x14ac:dyDescent="0.2">
      <c r="A535" s="84" t="s">
        <v>568</v>
      </c>
      <c r="B535" s="83" t="s">
        <v>733</v>
      </c>
      <c r="C535" s="84" t="s">
        <v>5</v>
      </c>
      <c r="D535" s="84" t="s">
        <v>734</v>
      </c>
      <c r="E535" s="145" t="s">
        <v>596</v>
      </c>
      <c r="F535" s="145"/>
      <c r="G535" s="85" t="s">
        <v>428</v>
      </c>
      <c r="H535" s="115">
        <v>0.39500000000000002</v>
      </c>
      <c r="I535" s="86">
        <v>17.07</v>
      </c>
      <c r="J535" s="86">
        <v>6.74</v>
      </c>
    </row>
    <row r="536" spans="1:10" ht="25.5" customHeight="1" x14ac:dyDescent="0.2">
      <c r="A536" s="84" t="s">
        <v>568</v>
      </c>
      <c r="B536" s="83" t="s">
        <v>693</v>
      </c>
      <c r="C536" s="84" t="s">
        <v>5</v>
      </c>
      <c r="D536" s="84" t="s">
        <v>694</v>
      </c>
      <c r="E536" s="145" t="s">
        <v>556</v>
      </c>
      <c r="F536" s="145"/>
      <c r="G536" s="85" t="s">
        <v>3</v>
      </c>
      <c r="H536" s="115">
        <v>1.0999999999999999E-2</v>
      </c>
      <c r="I536" s="86">
        <v>465.39</v>
      </c>
      <c r="J536" s="86">
        <v>5.1100000000000003</v>
      </c>
    </row>
    <row r="537" spans="1:10" ht="25.5" x14ac:dyDescent="0.2">
      <c r="A537" s="84" t="s">
        <v>568</v>
      </c>
      <c r="B537" s="83" t="s">
        <v>630</v>
      </c>
      <c r="C537" s="84" t="s">
        <v>5</v>
      </c>
      <c r="D537" s="84" t="s">
        <v>631</v>
      </c>
      <c r="E537" s="145" t="s">
        <v>556</v>
      </c>
      <c r="F537" s="145"/>
      <c r="G537" s="85" t="s">
        <v>418</v>
      </c>
      <c r="H537" s="115">
        <v>0.33</v>
      </c>
      <c r="I537" s="86">
        <v>22.04</v>
      </c>
      <c r="J537" s="86">
        <v>7.27</v>
      </c>
    </row>
    <row r="538" spans="1:10" ht="14.25" customHeight="1" x14ac:dyDescent="0.2">
      <c r="A538" s="84" t="s">
        <v>568</v>
      </c>
      <c r="B538" s="83" t="s">
        <v>583</v>
      </c>
      <c r="C538" s="84" t="s">
        <v>5</v>
      </c>
      <c r="D538" s="84" t="s">
        <v>584</v>
      </c>
      <c r="E538" s="145" t="s">
        <v>556</v>
      </c>
      <c r="F538" s="145"/>
      <c r="G538" s="85" t="s">
        <v>418</v>
      </c>
      <c r="H538" s="115">
        <v>0.66</v>
      </c>
      <c r="I538" s="86">
        <v>17.36</v>
      </c>
      <c r="J538" s="86">
        <v>11.45</v>
      </c>
    </row>
    <row r="539" spans="1:10" ht="14.25" customHeight="1" x14ac:dyDescent="0.2">
      <c r="A539" s="88" t="s">
        <v>580</v>
      </c>
      <c r="B539" s="87" t="s">
        <v>538</v>
      </c>
      <c r="C539" s="88" t="s">
        <v>5</v>
      </c>
      <c r="D539" s="88" t="s">
        <v>539</v>
      </c>
      <c r="E539" s="149" t="s">
        <v>419</v>
      </c>
      <c r="F539" s="149"/>
      <c r="G539" s="89" t="s">
        <v>420</v>
      </c>
      <c r="H539" s="119">
        <v>9.4000000000000004E-3</v>
      </c>
      <c r="I539" s="90">
        <v>8.59</v>
      </c>
      <c r="J539" s="90">
        <v>0.08</v>
      </c>
    </row>
    <row r="540" spans="1:10" ht="15" customHeight="1" x14ac:dyDescent="0.2">
      <c r="A540" s="116"/>
      <c r="B540" s="116"/>
      <c r="C540" s="116"/>
      <c r="D540" s="116"/>
      <c r="E540" s="116" t="s">
        <v>575</v>
      </c>
      <c r="F540" s="117">
        <v>14.974748644766715</v>
      </c>
      <c r="G540" s="116" t="s">
        <v>576</v>
      </c>
      <c r="H540" s="117">
        <v>17.350000000000001</v>
      </c>
      <c r="I540" s="116" t="s">
        <v>577</v>
      </c>
      <c r="J540" s="117">
        <v>32.32</v>
      </c>
    </row>
    <row r="541" spans="1:10" ht="15" thickBot="1" x14ac:dyDescent="0.25">
      <c r="A541" s="116"/>
      <c r="B541" s="116"/>
      <c r="C541" s="116"/>
      <c r="D541" s="116"/>
      <c r="E541" s="116" t="s">
        <v>578</v>
      </c>
      <c r="F541" s="117">
        <v>29.43</v>
      </c>
      <c r="G541" s="116"/>
      <c r="H541" s="146" t="s">
        <v>579</v>
      </c>
      <c r="I541" s="146"/>
      <c r="J541" s="117">
        <v>151.16</v>
      </c>
    </row>
    <row r="542" spans="1:10" ht="15" thickTop="1" x14ac:dyDescent="0.2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</row>
    <row r="543" spans="1:10" ht="15" x14ac:dyDescent="0.2">
      <c r="A543" s="111" t="s">
        <v>353</v>
      </c>
      <c r="B543" s="112" t="s">
        <v>7</v>
      </c>
      <c r="C543" s="111" t="s">
        <v>8</v>
      </c>
      <c r="D543" s="111" t="s">
        <v>9</v>
      </c>
      <c r="E543" s="147" t="s">
        <v>417</v>
      </c>
      <c r="F543" s="147"/>
      <c r="G543" s="113" t="s">
        <v>274</v>
      </c>
      <c r="H543" s="112" t="s">
        <v>275</v>
      </c>
      <c r="I543" s="112" t="s">
        <v>287</v>
      </c>
      <c r="J543" s="112" t="s">
        <v>289</v>
      </c>
    </row>
    <row r="544" spans="1:10" ht="51" x14ac:dyDescent="0.2">
      <c r="A544" s="2" t="s">
        <v>567</v>
      </c>
      <c r="B544" s="3" t="s">
        <v>248</v>
      </c>
      <c r="C544" s="2" t="s">
        <v>16</v>
      </c>
      <c r="D544" s="2" t="s">
        <v>249</v>
      </c>
      <c r="E544" s="148" t="s">
        <v>556</v>
      </c>
      <c r="F544" s="148"/>
      <c r="G544" s="7" t="s">
        <v>276</v>
      </c>
      <c r="H544" s="114">
        <v>1</v>
      </c>
      <c r="I544" s="9">
        <v>9.68</v>
      </c>
      <c r="J544" s="9">
        <v>9.68</v>
      </c>
    </row>
    <row r="545" spans="1:10" ht="25.5" x14ac:dyDescent="0.2">
      <c r="A545" s="84" t="s">
        <v>568</v>
      </c>
      <c r="B545" s="83" t="s">
        <v>735</v>
      </c>
      <c r="C545" s="84" t="s">
        <v>5</v>
      </c>
      <c r="D545" s="84" t="s">
        <v>736</v>
      </c>
      <c r="E545" s="145" t="s">
        <v>556</v>
      </c>
      <c r="F545" s="145"/>
      <c r="G545" s="85" t="s">
        <v>418</v>
      </c>
      <c r="H545" s="115">
        <v>0.35</v>
      </c>
      <c r="I545" s="86">
        <v>22.59</v>
      </c>
      <c r="J545" s="86">
        <v>7.9</v>
      </c>
    </row>
    <row r="546" spans="1:10" ht="14.25" customHeight="1" x14ac:dyDescent="0.2">
      <c r="A546" s="88" t="s">
        <v>580</v>
      </c>
      <c r="B546" s="87" t="s">
        <v>540</v>
      </c>
      <c r="C546" s="88" t="s">
        <v>5</v>
      </c>
      <c r="D546" s="88" t="s">
        <v>541</v>
      </c>
      <c r="E546" s="149" t="s">
        <v>419</v>
      </c>
      <c r="F546" s="149"/>
      <c r="G546" s="89" t="s">
        <v>420</v>
      </c>
      <c r="H546" s="119">
        <v>7.0000000000000007E-2</v>
      </c>
      <c r="I546" s="90">
        <v>8.0299999999999994</v>
      </c>
      <c r="J546" s="90">
        <v>0.56000000000000005</v>
      </c>
    </row>
    <row r="547" spans="1:10" ht="14.25" customHeight="1" x14ac:dyDescent="0.2">
      <c r="A547" s="88" t="s">
        <v>580</v>
      </c>
      <c r="B547" s="87" t="s">
        <v>532</v>
      </c>
      <c r="C547" s="88" t="s">
        <v>5</v>
      </c>
      <c r="D547" s="88" t="s">
        <v>533</v>
      </c>
      <c r="E547" s="149" t="s">
        <v>419</v>
      </c>
      <c r="F547" s="149"/>
      <c r="G547" s="89" t="s">
        <v>420</v>
      </c>
      <c r="H547" s="119">
        <v>0.08</v>
      </c>
      <c r="I547" s="90">
        <v>15.32</v>
      </c>
      <c r="J547" s="90">
        <v>1.22</v>
      </c>
    </row>
    <row r="548" spans="1:10" ht="15" customHeight="1" x14ac:dyDescent="0.2">
      <c r="A548" s="116"/>
      <c r="B548" s="116"/>
      <c r="C548" s="116"/>
      <c r="D548" s="116"/>
      <c r="E548" s="116" t="s">
        <v>575</v>
      </c>
      <c r="F548" s="117">
        <v>2.7753324375666035</v>
      </c>
      <c r="G548" s="116" t="s">
        <v>576</v>
      </c>
      <c r="H548" s="117">
        <v>3.21</v>
      </c>
      <c r="I548" s="116" t="s">
        <v>577</v>
      </c>
      <c r="J548" s="117">
        <v>5.99</v>
      </c>
    </row>
    <row r="549" spans="1:10" x14ac:dyDescent="0.2">
      <c r="A549" s="116"/>
      <c r="B549" s="116"/>
      <c r="C549" s="116"/>
      <c r="D549" s="116"/>
      <c r="E549" s="116" t="s">
        <v>578</v>
      </c>
      <c r="F549" s="117">
        <v>2.34</v>
      </c>
      <c r="G549" s="116"/>
      <c r="H549" s="146" t="s">
        <v>579</v>
      </c>
      <c r="I549" s="146"/>
      <c r="J549" s="117">
        <v>12.02</v>
      </c>
    </row>
    <row r="550" spans="1:10" x14ac:dyDescent="0.2">
      <c r="A550" s="143" t="s">
        <v>581</v>
      </c>
      <c r="B550" s="143"/>
      <c r="C550" s="143"/>
      <c r="D550" s="143"/>
      <c r="E550" s="143"/>
      <c r="F550" s="143"/>
      <c r="G550" s="143"/>
      <c r="H550" s="143"/>
      <c r="I550" s="143"/>
      <c r="J550" s="143"/>
    </row>
    <row r="551" spans="1:10" ht="14.25" customHeight="1" thickBot="1" x14ac:dyDescent="0.25">
      <c r="A551" s="154" t="s">
        <v>737</v>
      </c>
      <c r="B551" s="154"/>
      <c r="C551" s="154"/>
      <c r="D551" s="154"/>
      <c r="E551" s="154"/>
      <c r="F551" s="154"/>
      <c r="G551" s="154"/>
      <c r="H551" s="154"/>
      <c r="I551" s="154"/>
      <c r="J551" s="154"/>
    </row>
    <row r="552" spans="1:10" ht="25.5" customHeight="1" thickTop="1" x14ac:dyDescent="0.2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</row>
    <row r="553" spans="1:10" ht="25.5" customHeight="1" x14ac:dyDescent="0.2">
      <c r="A553" s="111" t="s">
        <v>354</v>
      </c>
      <c r="B553" s="112" t="s">
        <v>7</v>
      </c>
      <c r="C553" s="111" t="s">
        <v>8</v>
      </c>
      <c r="D553" s="111" t="s">
        <v>9</v>
      </c>
      <c r="E553" s="147" t="s">
        <v>417</v>
      </c>
      <c r="F553" s="147"/>
      <c r="G553" s="113" t="s">
        <v>274</v>
      </c>
      <c r="H553" s="112" t="s">
        <v>275</v>
      </c>
      <c r="I553" s="112" t="s">
        <v>287</v>
      </c>
      <c r="J553" s="112" t="s">
        <v>289</v>
      </c>
    </row>
    <row r="554" spans="1:10" ht="25.5" x14ac:dyDescent="0.2">
      <c r="A554" s="2" t="s">
        <v>567</v>
      </c>
      <c r="B554" s="3" t="s">
        <v>250</v>
      </c>
      <c r="C554" s="2" t="s">
        <v>16</v>
      </c>
      <c r="D554" s="2" t="s">
        <v>251</v>
      </c>
      <c r="E554" s="148" t="s">
        <v>556</v>
      </c>
      <c r="F554" s="148"/>
      <c r="G554" s="7" t="s">
        <v>276</v>
      </c>
      <c r="H554" s="114">
        <v>1</v>
      </c>
      <c r="I554" s="9">
        <v>350</v>
      </c>
      <c r="J554" s="9">
        <v>350</v>
      </c>
    </row>
    <row r="555" spans="1:10" ht="14.25" customHeight="1" x14ac:dyDescent="0.2">
      <c r="A555" s="84" t="s">
        <v>568</v>
      </c>
      <c r="B555" s="83" t="s">
        <v>738</v>
      </c>
      <c r="C555" s="84" t="s">
        <v>313</v>
      </c>
      <c r="D555" s="84" t="s">
        <v>460</v>
      </c>
      <c r="E555" s="145" t="s">
        <v>739</v>
      </c>
      <c r="F555" s="145"/>
      <c r="G555" s="85" t="s">
        <v>461</v>
      </c>
      <c r="H555" s="115">
        <v>1</v>
      </c>
      <c r="I555" s="86">
        <v>350</v>
      </c>
      <c r="J555" s="86">
        <v>350</v>
      </c>
    </row>
    <row r="556" spans="1:10" ht="25.5" x14ac:dyDescent="0.2">
      <c r="A556" s="116"/>
      <c r="B556" s="116"/>
      <c r="C556" s="116"/>
      <c r="D556" s="116"/>
      <c r="E556" s="116" t="s">
        <v>575</v>
      </c>
      <c r="F556" s="117">
        <v>0</v>
      </c>
      <c r="G556" s="116" t="s">
        <v>576</v>
      </c>
      <c r="H556" s="117">
        <v>0</v>
      </c>
      <c r="I556" s="116" t="s">
        <v>577</v>
      </c>
      <c r="J556" s="117">
        <v>0</v>
      </c>
    </row>
    <row r="557" spans="1:10" x14ac:dyDescent="0.2">
      <c r="A557" s="116"/>
      <c r="B557" s="116"/>
      <c r="C557" s="116"/>
      <c r="D557" s="116"/>
      <c r="E557" s="116" t="s">
        <v>578</v>
      </c>
      <c r="F557" s="117">
        <v>84.63</v>
      </c>
      <c r="G557" s="116"/>
      <c r="H557" s="146" t="s">
        <v>579</v>
      </c>
      <c r="I557" s="146"/>
      <c r="J557" s="117">
        <v>434.63</v>
      </c>
    </row>
    <row r="558" spans="1:10" ht="14.25" customHeight="1" x14ac:dyDescent="0.2">
      <c r="A558" s="143" t="s">
        <v>581</v>
      </c>
      <c r="B558" s="143"/>
      <c r="C558" s="143"/>
      <c r="D558" s="143"/>
      <c r="E558" s="143"/>
      <c r="F558" s="143"/>
      <c r="G558" s="143"/>
      <c r="H558" s="143"/>
      <c r="I558" s="143"/>
      <c r="J558" s="143"/>
    </row>
    <row r="559" spans="1:10" ht="14.25" customHeight="1" thickBot="1" x14ac:dyDescent="0.25">
      <c r="A559" s="154" t="s">
        <v>740</v>
      </c>
      <c r="B559" s="154"/>
      <c r="C559" s="154"/>
      <c r="D559" s="154"/>
      <c r="E559" s="154"/>
      <c r="F559" s="154"/>
      <c r="G559" s="154"/>
      <c r="H559" s="154"/>
      <c r="I559" s="154"/>
      <c r="J559" s="154"/>
    </row>
    <row r="560" spans="1:10" ht="15" customHeight="1" thickTop="1" x14ac:dyDescent="0.2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</row>
    <row r="561" spans="1:10" ht="15" x14ac:dyDescent="0.2">
      <c r="A561" s="111" t="s">
        <v>355</v>
      </c>
      <c r="B561" s="112" t="s">
        <v>7</v>
      </c>
      <c r="C561" s="111" t="s">
        <v>8</v>
      </c>
      <c r="D561" s="111" t="s">
        <v>9</v>
      </c>
      <c r="E561" s="147" t="s">
        <v>417</v>
      </c>
      <c r="F561" s="147"/>
      <c r="G561" s="113" t="s">
        <v>274</v>
      </c>
      <c r="H561" s="112" t="s">
        <v>275</v>
      </c>
      <c r="I561" s="112" t="s">
        <v>287</v>
      </c>
      <c r="J561" s="112" t="s">
        <v>289</v>
      </c>
    </row>
    <row r="562" spans="1:10" x14ac:dyDescent="0.2">
      <c r="A562" s="2" t="s">
        <v>567</v>
      </c>
      <c r="B562" s="3" t="s">
        <v>252</v>
      </c>
      <c r="C562" s="2" t="s">
        <v>16</v>
      </c>
      <c r="D562" s="2" t="s">
        <v>253</v>
      </c>
      <c r="E562" s="148" t="s">
        <v>556</v>
      </c>
      <c r="F562" s="148"/>
      <c r="G562" s="7" t="s">
        <v>276</v>
      </c>
      <c r="H562" s="114">
        <v>1</v>
      </c>
      <c r="I562" s="9">
        <v>37.9</v>
      </c>
      <c r="J562" s="9">
        <v>37.9</v>
      </c>
    </row>
    <row r="563" spans="1:10" ht="14.25" customHeight="1" x14ac:dyDescent="0.2">
      <c r="A563" s="84" t="s">
        <v>568</v>
      </c>
      <c r="B563" s="83" t="s">
        <v>724</v>
      </c>
      <c r="C563" s="84" t="s">
        <v>5</v>
      </c>
      <c r="D563" s="84" t="s">
        <v>725</v>
      </c>
      <c r="E563" s="145" t="s">
        <v>609</v>
      </c>
      <c r="F563" s="145"/>
      <c r="G563" s="85" t="s">
        <v>610</v>
      </c>
      <c r="H563" s="115">
        <v>6.6500000000000004E-2</v>
      </c>
      <c r="I563" s="86">
        <v>79.33</v>
      </c>
      <c r="J563" s="86">
        <v>5.27</v>
      </c>
    </row>
    <row r="564" spans="1:10" ht="15" customHeight="1" x14ac:dyDescent="0.2">
      <c r="A564" s="84" t="s">
        <v>568</v>
      </c>
      <c r="B564" s="83" t="s">
        <v>741</v>
      </c>
      <c r="C564" s="84" t="s">
        <v>5</v>
      </c>
      <c r="D564" s="84" t="s">
        <v>742</v>
      </c>
      <c r="E564" s="145" t="s">
        <v>609</v>
      </c>
      <c r="F564" s="145"/>
      <c r="G564" s="85" t="s">
        <v>623</v>
      </c>
      <c r="H564" s="115">
        <v>0.26600000000000001</v>
      </c>
      <c r="I564" s="86">
        <v>26.42</v>
      </c>
      <c r="J564" s="86">
        <v>7.02</v>
      </c>
    </row>
    <row r="565" spans="1:10" ht="25.5" x14ac:dyDescent="0.2">
      <c r="A565" s="84" t="s">
        <v>568</v>
      </c>
      <c r="B565" s="83" t="s">
        <v>662</v>
      </c>
      <c r="C565" s="84" t="s">
        <v>5</v>
      </c>
      <c r="D565" s="84" t="s">
        <v>663</v>
      </c>
      <c r="E565" s="145" t="s">
        <v>556</v>
      </c>
      <c r="F565" s="145"/>
      <c r="G565" s="85" t="s">
        <v>418</v>
      </c>
      <c r="H565" s="115">
        <v>0.33250000000000002</v>
      </c>
      <c r="I565" s="86">
        <v>21.43</v>
      </c>
      <c r="J565" s="86">
        <v>7.12</v>
      </c>
    </row>
    <row r="566" spans="1:10" ht="15" customHeight="1" x14ac:dyDescent="0.2">
      <c r="A566" s="84" t="s">
        <v>568</v>
      </c>
      <c r="B566" s="83" t="s">
        <v>743</v>
      </c>
      <c r="C566" s="84" t="s">
        <v>5</v>
      </c>
      <c r="D566" s="84" t="s">
        <v>744</v>
      </c>
      <c r="E566" s="145" t="s">
        <v>556</v>
      </c>
      <c r="F566" s="145"/>
      <c r="G566" s="85" t="s">
        <v>418</v>
      </c>
      <c r="H566" s="115">
        <v>0.33250000000000002</v>
      </c>
      <c r="I566" s="86">
        <v>20.81</v>
      </c>
      <c r="J566" s="86">
        <v>6.91</v>
      </c>
    </row>
    <row r="567" spans="1:10" ht="25.5" x14ac:dyDescent="0.2">
      <c r="A567" s="84" t="s">
        <v>568</v>
      </c>
      <c r="B567" s="83" t="s">
        <v>583</v>
      </c>
      <c r="C567" s="84" t="s">
        <v>5</v>
      </c>
      <c r="D567" s="84" t="s">
        <v>584</v>
      </c>
      <c r="E567" s="145" t="s">
        <v>556</v>
      </c>
      <c r="F567" s="145"/>
      <c r="G567" s="85" t="s">
        <v>418</v>
      </c>
      <c r="H567" s="115">
        <v>0.66749999999999998</v>
      </c>
      <c r="I567" s="86">
        <v>17.36</v>
      </c>
      <c r="J567" s="86">
        <v>11.58</v>
      </c>
    </row>
    <row r="568" spans="1:10" ht="14.25" customHeight="1" x14ac:dyDescent="0.2">
      <c r="A568" s="116"/>
      <c r="B568" s="116"/>
      <c r="C568" s="116"/>
      <c r="D568" s="116"/>
      <c r="E568" s="116" t="s">
        <v>575</v>
      </c>
      <c r="F568" s="117">
        <v>12.185516378631331</v>
      </c>
      <c r="G568" s="116" t="s">
        <v>576</v>
      </c>
      <c r="H568" s="117">
        <v>14.11</v>
      </c>
      <c r="I568" s="116" t="s">
        <v>577</v>
      </c>
      <c r="J568" s="117">
        <v>26.3</v>
      </c>
    </row>
    <row r="569" spans="1:10" ht="14.25" customHeight="1" x14ac:dyDescent="0.2">
      <c r="A569" s="116"/>
      <c r="B569" s="116"/>
      <c r="C569" s="116"/>
      <c r="D569" s="116"/>
      <c r="E569" s="116" t="s">
        <v>578</v>
      </c>
      <c r="F569" s="117">
        <v>9.16</v>
      </c>
      <c r="G569" s="116"/>
      <c r="H569" s="146" t="s">
        <v>579</v>
      </c>
      <c r="I569" s="146"/>
      <c r="J569" s="117">
        <v>47.06</v>
      </c>
    </row>
    <row r="570" spans="1:10" ht="15" customHeight="1" x14ac:dyDescent="0.2">
      <c r="A570" s="143" t="s">
        <v>581</v>
      </c>
      <c r="B570" s="143"/>
      <c r="C570" s="143"/>
      <c r="D570" s="143"/>
      <c r="E570" s="143"/>
      <c r="F570" s="143"/>
      <c r="G570" s="143"/>
      <c r="H570" s="143"/>
      <c r="I570" s="143"/>
      <c r="J570" s="143"/>
    </row>
    <row r="571" spans="1:10" ht="15" thickBot="1" x14ac:dyDescent="0.25">
      <c r="A571" s="154" t="s">
        <v>745</v>
      </c>
      <c r="B571" s="154"/>
      <c r="C571" s="154"/>
      <c r="D571" s="154"/>
      <c r="E571" s="154"/>
      <c r="F571" s="154"/>
      <c r="G571" s="154"/>
      <c r="H571" s="154"/>
      <c r="I571" s="154"/>
      <c r="J571" s="154"/>
    </row>
    <row r="572" spans="1:10" ht="15" thickTop="1" x14ac:dyDescent="0.2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</row>
    <row r="573" spans="1:10" ht="14.25" customHeight="1" x14ac:dyDescent="0.2">
      <c r="A573" s="111" t="s">
        <v>356</v>
      </c>
      <c r="B573" s="112" t="s">
        <v>7</v>
      </c>
      <c r="C573" s="111" t="s">
        <v>8</v>
      </c>
      <c r="D573" s="111" t="s">
        <v>9</v>
      </c>
      <c r="E573" s="147" t="s">
        <v>417</v>
      </c>
      <c r="F573" s="147"/>
      <c r="G573" s="113" t="s">
        <v>274</v>
      </c>
      <c r="H573" s="112" t="s">
        <v>275</v>
      </c>
      <c r="I573" s="112" t="s">
        <v>287</v>
      </c>
      <c r="J573" s="112" t="s">
        <v>289</v>
      </c>
    </row>
    <row r="574" spans="1:10" x14ac:dyDescent="0.2">
      <c r="A574" s="2" t="s">
        <v>567</v>
      </c>
      <c r="B574" s="3" t="s">
        <v>254</v>
      </c>
      <c r="C574" s="2" t="s">
        <v>16</v>
      </c>
      <c r="D574" s="2" t="s">
        <v>255</v>
      </c>
      <c r="E574" s="148" t="s">
        <v>556</v>
      </c>
      <c r="F574" s="148"/>
      <c r="G574" s="7" t="s">
        <v>277</v>
      </c>
      <c r="H574" s="114">
        <v>1</v>
      </c>
      <c r="I574" s="9">
        <v>3.97</v>
      </c>
      <c r="J574" s="9">
        <v>3.97</v>
      </c>
    </row>
    <row r="575" spans="1:10" ht="51" x14ac:dyDescent="0.2">
      <c r="A575" s="84" t="s">
        <v>568</v>
      </c>
      <c r="B575" s="83" t="s">
        <v>660</v>
      </c>
      <c r="C575" s="84" t="s">
        <v>5</v>
      </c>
      <c r="D575" s="84" t="s">
        <v>661</v>
      </c>
      <c r="E575" s="145" t="s">
        <v>609</v>
      </c>
      <c r="F575" s="145"/>
      <c r="G575" s="85" t="s">
        <v>610</v>
      </c>
      <c r="H575" s="115">
        <v>8.9999999999999993E-3</v>
      </c>
      <c r="I575" s="86">
        <v>254.46</v>
      </c>
      <c r="J575" s="86">
        <v>2.29</v>
      </c>
    </row>
    <row r="576" spans="1:10" ht="38.25" customHeight="1" x14ac:dyDescent="0.2">
      <c r="A576" s="84" t="s">
        <v>568</v>
      </c>
      <c r="B576" s="83" t="s">
        <v>662</v>
      </c>
      <c r="C576" s="84" t="s">
        <v>5</v>
      </c>
      <c r="D576" s="84" t="s">
        <v>663</v>
      </c>
      <c r="E576" s="145" t="s">
        <v>556</v>
      </c>
      <c r="F576" s="145"/>
      <c r="G576" s="85" t="s">
        <v>418</v>
      </c>
      <c r="H576" s="115">
        <v>0.03</v>
      </c>
      <c r="I576" s="86">
        <v>21.43</v>
      </c>
      <c r="J576" s="86">
        <v>0.64</v>
      </c>
    </row>
    <row r="577" spans="1:10" ht="25.5" x14ac:dyDescent="0.2">
      <c r="A577" s="84" t="s">
        <v>568</v>
      </c>
      <c r="B577" s="83" t="s">
        <v>583</v>
      </c>
      <c r="C577" s="84" t="s">
        <v>5</v>
      </c>
      <c r="D577" s="84" t="s">
        <v>584</v>
      </c>
      <c r="E577" s="145" t="s">
        <v>556</v>
      </c>
      <c r="F577" s="145"/>
      <c r="G577" s="85" t="s">
        <v>418</v>
      </c>
      <c r="H577" s="115">
        <v>0.06</v>
      </c>
      <c r="I577" s="86">
        <v>17.36</v>
      </c>
      <c r="J577" s="86">
        <v>1.04</v>
      </c>
    </row>
    <row r="578" spans="1:10" ht="14.25" customHeight="1" x14ac:dyDescent="0.2">
      <c r="A578" s="116"/>
      <c r="B578" s="116"/>
      <c r="C578" s="116"/>
      <c r="D578" s="116"/>
      <c r="E578" s="116" t="s">
        <v>575</v>
      </c>
      <c r="F578" s="117">
        <v>0.6764583236806746</v>
      </c>
      <c r="G578" s="116" t="s">
        <v>576</v>
      </c>
      <c r="H578" s="117">
        <v>0.78</v>
      </c>
      <c r="I578" s="116" t="s">
        <v>577</v>
      </c>
      <c r="J578" s="117">
        <v>1.46</v>
      </c>
    </row>
    <row r="579" spans="1:10" ht="14.25" customHeight="1" x14ac:dyDescent="0.2">
      <c r="A579" s="116"/>
      <c r="B579" s="116"/>
      <c r="C579" s="116"/>
      <c r="D579" s="116"/>
      <c r="E579" s="116" t="s">
        <v>578</v>
      </c>
      <c r="F579" s="117">
        <v>0.95</v>
      </c>
      <c r="G579" s="116"/>
      <c r="H579" s="146" t="s">
        <v>579</v>
      </c>
      <c r="I579" s="146"/>
      <c r="J579" s="117">
        <v>4.92</v>
      </c>
    </row>
    <row r="580" spans="1:10" ht="15" customHeight="1" x14ac:dyDescent="0.2">
      <c r="A580" s="143" t="s">
        <v>581</v>
      </c>
      <c r="B580" s="143"/>
      <c r="C580" s="143"/>
      <c r="D580" s="143"/>
      <c r="E580" s="143"/>
      <c r="F580" s="143"/>
      <c r="G580" s="143"/>
      <c r="H580" s="143"/>
      <c r="I580" s="143"/>
      <c r="J580" s="143"/>
    </row>
    <row r="581" spans="1:10" ht="15" thickBot="1" x14ac:dyDescent="0.25">
      <c r="A581" s="154" t="s">
        <v>746</v>
      </c>
      <c r="B581" s="154"/>
      <c r="C581" s="154"/>
      <c r="D581" s="154"/>
      <c r="E581" s="154"/>
      <c r="F581" s="154"/>
      <c r="G581" s="154"/>
      <c r="H581" s="154"/>
      <c r="I581" s="154"/>
      <c r="J581" s="154"/>
    </row>
    <row r="582" spans="1:10" ht="15" thickTop="1" x14ac:dyDescent="0.2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</row>
    <row r="583" spans="1:10" ht="14.25" customHeight="1" x14ac:dyDescent="0.2">
      <c r="A583" s="111" t="s">
        <v>357</v>
      </c>
      <c r="B583" s="112" t="s">
        <v>7</v>
      </c>
      <c r="C583" s="111" t="s">
        <v>8</v>
      </c>
      <c r="D583" s="111" t="s">
        <v>9</v>
      </c>
      <c r="E583" s="147" t="s">
        <v>417</v>
      </c>
      <c r="F583" s="147"/>
      <c r="G583" s="113" t="s">
        <v>274</v>
      </c>
      <c r="H583" s="112" t="s">
        <v>275</v>
      </c>
      <c r="I583" s="112" t="s">
        <v>287</v>
      </c>
      <c r="J583" s="112" t="s">
        <v>289</v>
      </c>
    </row>
    <row r="584" spans="1:10" ht="14.25" customHeight="1" x14ac:dyDescent="0.2">
      <c r="A584" s="2" t="s">
        <v>567</v>
      </c>
      <c r="B584" s="3" t="s">
        <v>256</v>
      </c>
      <c r="C584" s="2" t="s">
        <v>16</v>
      </c>
      <c r="D584" s="2" t="s">
        <v>257</v>
      </c>
      <c r="E584" s="148" t="s">
        <v>556</v>
      </c>
      <c r="F584" s="148"/>
      <c r="G584" s="7" t="s">
        <v>277</v>
      </c>
      <c r="H584" s="114">
        <v>1</v>
      </c>
      <c r="I584" s="9">
        <v>5.49</v>
      </c>
      <c r="J584" s="9">
        <v>5.49</v>
      </c>
    </row>
    <row r="585" spans="1:10" ht="51" x14ac:dyDescent="0.2">
      <c r="A585" s="84" t="s">
        <v>568</v>
      </c>
      <c r="B585" s="83" t="s">
        <v>660</v>
      </c>
      <c r="C585" s="84" t="s">
        <v>5</v>
      </c>
      <c r="D585" s="84" t="s">
        <v>661</v>
      </c>
      <c r="E585" s="145" t="s">
        <v>609</v>
      </c>
      <c r="F585" s="145"/>
      <c r="G585" s="85" t="s">
        <v>610</v>
      </c>
      <c r="H585" s="115">
        <v>6.6E-3</v>
      </c>
      <c r="I585" s="86">
        <v>254.46</v>
      </c>
      <c r="J585" s="86">
        <v>1.67</v>
      </c>
    </row>
    <row r="586" spans="1:10" ht="14.25" customHeight="1" x14ac:dyDescent="0.2">
      <c r="A586" s="84" t="s">
        <v>568</v>
      </c>
      <c r="B586" s="83" t="s">
        <v>662</v>
      </c>
      <c r="C586" s="84" t="s">
        <v>5</v>
      </c>
      <c r="D586" s="84" t="s">
        <v>663</v>
      </c>
      <c r="E586" s="145" t="s">
        <v>556</v>
      </c>
      <c r="F586" s="145"/>
      <c r="G586" s="85" t="s">
        <v>418</v>
      </c>
      <c r="H586" s="115">
        <v>0.1</v>
      </c>
      <c r="I586" s="86">
        <v>21.43</v>
      </c>
      <c r="J586" s="86">
        <v>2.14</v>
      </c>
    </row>
    <row r="587" spans="1:10" ht="14.25" customHeight="1" x14ac:dyDescent="0.2">
      <c r="A587" s="84" t="s">
        <v>568</v>
      </c>
      <c r="B587" s="83" t="s">
        <v>667</v>
      </c>
      <c r="C587" s="84" t="s">
        <v>5</v>
      </c>
      <c r="D587" s="84" t="s">
        <v>668</v>
      </c>
      <c r="E587" s="145" t="s">
        <v>556</v>
      </c>
      <c r="F587" s="145"/>
      <c r="G587" s="85" t="s">
        <v>418</v>
      </c>
      <c r="H587" s="115">
        <v>0.1</v>
      </c>
      <c r="I587" s="86">
        <v>16.850000000000001</v>
      </c>
      <c r="J587" s="86">
        <v>1.68</v>
      </c>
    </row>
    <row r="588" spans="1:10" ht="15" customHeight="1" x14ac:dyDescent="0.2">
      <c r="A588" s="116"/>
      <c r="B588" s="116"/>
      <c r="C588" s="116"/>
      <c r="D588" s="116"/>
      <c r="E588" s="116" t="s">
        <v>575</v>
      </c>
      <c r="F588" s="117">
        <v>1.4733818282907845</v>
      </c>
      <c r="G588" s="116" t="s">
        <v>576</v>
      </c>
      <c r="H588" s="117">
        <v>1.71</v>
      </c>
      <c r="I588" s="116" t="s">
        <v>577</v>
      </c>
      <c r="J588" s="117">
        <v>3.18</v>
      </c>
    </row>
    <row r="589" spans="1:10" x14ac:dyDescent="0.2">
      <c r="A589" s="116"/>
      <c r="B589" s="116"/>
      <c r="C589" s="116"/>
      <c r="D589" s="116"/>
      <c r="E589" s="116" t="s">
        <v>578</v>
      </c>
      <c r="F589" s="117">
        <v>1.32</v>
      </c>
      <c r="G589" s="116"/>
      <c r="H589" s="146" t="s">
        <v>579</v>
      </c>
      <c r="I589" s="146"/>
      <c r="J589" s="117">
        <v>6.81</v>
      </c>
    </row>
    <row r="590" spans="1:10" x14ac:dyDescent="0.2">
      <c r="A590" s="143" t="s">
        <v>581</v>
      </c>
      <c r="B590" s="143"/>
      <c r="C590" s="143"/>
      <c r="D590" s="143"/>
      <c r="E590" s="143"/>
      <c r="F590" s="143"/>
      <c r="G590" s="143"/>
      <c r="H590" s="143"/>
      <c r="I590" s="143"/>
      <c r="J590" s="143"/>
    </row>
    <row r="591" spans="1:10" ht="15" thickBot="1" x14ac:dyDescent="0.25">
      <c r="A591" s="154" t="s">
        <v>747</v>
      </c>
      <c r="B591" s="154"/>
      <c r="C591" s="154"/>
      <c r="D591" s="154"/>
      <c r="E591" s="154"/>
      <c r="F591" s="154"/>
      <c r="G591" s="154"/>
      <c r="H591" s="154"/>
      <c r="I591" s="154"/>
      <c r="J591" s="154"/>
    </row>
    <row r="592" spans="1:10" ht="15" thickTop="1" x14ac:dyDescent="0.2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</row>
    <row r="593" spans="1:10" ht="15" x14ac:dyDescent="0.2">
      <c r="A593" s="111" t="s">
        <v>358</v>
      </c>
      <c r="B593" s="112" t="s">
        <v>7</v>
      </c>
      <c r="C593" s="111" t="s">
        <v>8</v>
      </c>
      <c r="D593" s="111" t="s">
        <v>9</v>
      </c>
      <c r="E593" s="147" t="s">
        <v>417</v>
      </c>
      <c r="F593" s="147"/>
      <c r="G593" s="113" t="s">
        <v>274</v>
      </c>
      <c r="H593" s="112" t="s">
        <v>275</v>
      </c>
      <c r="I593" s="112" t="s">
        <v>287</v>
      </c>
      <c r="J593" s="112" t="s">
        <v>289</v>
      </c>
    </row>
    <row r="594" spans="1:10" x14ac:dyDescent="0.2">
      <c r="A594" s="2" t="s">
        <v>567</v>
      </c>
      <c r="B594" s="3" t="s">
        <v>258</v>
      </c>
      <c r="C594" s="2" t="s">
        <v>16</v>
      </c>
      <c r="D594" s="2" t="s">
        <v>259</v>
      </c>
      <c r="E594" s="148" t="s">
        <v>556</v>
      </c>
      <c r="F594" s="148"/>
      <c r="G594" s="7" t="s">
        <v>277</v>
      </c>
      <c r="H594" s="114">
        <v>1</v>
      </c>
      <c r="I594" s="9">
        <v>5.2</v>
      </c>
      <c r="J594" s="9">
        <v>5.2</v>
      </c>
    </row>
    <row r="595" spans="1:10" ht="14.25" customHeight="1" x14ac:dyDescent="0.2">
      <c r="A595" s="84" t="s">
        <v>568</v>
      </c>
      <c r="B595" s="83" t="s">
        <v>583</v>
      </c>
      <c r="C595" s="84" t="s">
        <v>5</v>
      </c>
      <c r="D595" s="84" t="s">
        <v>584</v>
      </c>
      <c r="E595" s="145" t="s">
        <v>556</v>
      </c>
      <c r="F595" s="145"/>
      <c r="G595" s="85" t="s">
        <v>418</v>
      </c>
      <c r="H595" s="115">
        <v>0.3</v>
      </c>
      <c r="I595" s="86">
        <v>17.36</v>
      </c>
      <c r="J595" s="86">
        <v>5.2</v>
      </c>
    </row>
    <row r="596" spans="1:10" ht="14.25" customHeight="1" x14ac:dyDescent="0.2">
      <c r="A596" s="116"/>
      <c r="B596" s="116"/>
      <c r="C596" s="116"/>
      <c r="D596" s="116"/>
      <c r="E596" s="116" t="s">
        <v>575</v>
      </c>
      <c r="F596" s="117">
        <v>1.8255108186999027</v>
      </c>
      <c r="G596" s="116" t="s">
        <v>576</v>
      </c>
      <c r="H596" s="117">
        <v>2.11</v>
      </c>
      <c r="I596" s="116" t="s">
        <v>577</v>
      </c>
      <c r="J596" s="117">
        <v>3.94</v>
      </c>
    </row>
    <row r="597" spans="1:10" ht="15" customHeight="1" x14ac:dyDescent="0.2">
      <c r="A597" s="116"/>
      <c r="B597" s="116"/>
      <c r="C597" s="116"/>
      <c r="D597" s="116"/>
      <c r="E597" s="116" t="s">
        <v>578</v>
      </c>
      <c r="F597" s="117">
        <v>1.25</v>
      </c>
      <c r="G597" s="116"/>
      <c r="H597" s="146" t="s">
        <v>579</v>
      </c>
      <c r="I597" s="146"/>
      <c r="J597" s="117">
        <v>6.45</v>
      </c>
    </row>
    <row r="598" spans="1:10" x14ac:dyDescent="0.2">
      <c r="A598" s="143" t="s">
        <v>581</v>
      </c>
      <c r="B598" s="143"/>
      <c r="C598" s="143"/>
      <c r="D598" s="143"/>
      <c r="E598" s="143"/>
      <c r="F598" s="143"/>
      <c r="G598" s="143"/>
      <c r="H598" s="143"/>
      <c r="I598" s="143"/>
      <c r="J598" s="143"/>
    </row>
    <row r="599" spans="1:10" ht="15" thickBot="1" x14ac:dyDescent="0.25">
      <c r="A599" s="154" t="s">
        <v>748</v>
      </c>
      <c r="B599" s="154"/>
      <c r="C599" s="154"/>
      <c r="D599" s="154"/>
      <c r="E599" s="154"/>
      <c r="F599" s="154"/>
      <c r="G599" s="154"/>
      <c r="H599" s="154"/>
      <c r="I599" s="154"/>
      <c r="J599" s="154"/>
    </row>
    <row r="600" spans="1:10" ht="15" thickTop="1" x14ac:dyDescent="0.2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</row>
    <row r="601" spans="1:10" ht="15" x14ac:dyDescent="0.2">
      <c r="A601" s="111" t="s">
        <v>359</v>
      </c>
      <c r="B601" s="112" t="s">
        <v>7</v>
      </c>
      <c r="C601" s="111" t="s">
        <v>8</v>
      </c>
      <c r="D601" s="111" t="s">
        <v>9</v>
      </c>
      <c r="E601" s="147" t="s">
        <v>417</v>
      </c>
      <c r="F601" s="147"/>
      <c r="G601" s="113" t="s">
        <v>274</v>
      </c>
      <c r="H601" s="112" t="s">
        <v>275</v>
      </c>
      <c r="I601" s="112" t="s">
        <v>287</v>
      </c>
      <c r="J601" s="112" t="s">
        <v>289</v>
      </c>
    </row>
    <row r="602" spans="1:10" ht="25.5" x14ac:dyDescent="0.2">
      <c r="A602" s="2" t="s">
        <v>567</v>
      </c>
      <c r="B602" s="3" t="s">
        <v>260</v>
      </c>
      <c r="C602" s="2" t="s">
        <v>16</v>
      </c>
      <c r="D602" s="2" t="s">
        <v>261</v>
      </c>
      <c r="E602" s="148" t="s">
        <v>556</v>
      </c>
      <c r="F602" s="148"/>
      <c r="G602" s="7" t="s">
        <v>277</v>
      </c>
      <c r="H602" s="114">
        <v>1</v>
      </c>
      <c r="I602" s="9">
        <v>18.2</v>
      </c>
      <c r="J602" s="9">
        <v>18.2</v>
      </c>
    </row>
    <row r="603" spans="1:10" ht="25.5" x14ac:dyDescent="0.2">
      <c r="A603" s="84" t="s">
        <v>568</v>
      </c>
      <c r="B603" s="83" t="s">
        <v>583</v>
      </c>
      <c r="C603" s="84" t="s">
        <v>5</v>
      </c>
      <c r="D603" s="84" t="s">
        <v>584</v>
      </c>
      <c r="E603" s="145" t="s">
        <v>556</v>
      </c>
      <c r="F603" s="145"/>
      <c r="G603" s="85" t="s">
        <v>418</v>
      </c>
      <c r="H603" s="115">
        <v>1</v>
      </c>
      <c r="I603" s="86">
        <v>17.36</v>
      </c>
      <c r="J603" s="86">
        <v>17.36</v>
      </c>
    </row>
    <row r="604" spans="1:10" x14ac:dyDescent="0.2">
      <c r="A604" s="88" t="s">
        <v>580</v>
      </c>
      <c r="B604" s="87" t="s">
        <v>512</v>
      </c>
      <c r="C604" s="88" t="s">
        <v>313</v>
      </c>
      <c r="D604" s="88" t="s">
        <v>513</v>
      </c>
      <c r="E604" s="149" t="s">
        <v>426</v>
      </c>
      <c r="F604" s="149"/>
      <c r="G604" s="89" t="s">
        <v>427</v>
      </c>
      <c r="H604" s="119">
        <v>5.1999999999999998E-2</v>
      </c>
      <c r="I604" s="90">
        <v>16.23</v>
      </c>
      <c r="J604" s="90">
        <v>0.84</v>
      </c>
    </row>
    <row r="605" spans="1:10" ht="25.5" x14ac:dyDescent="0.2">
      <c r="A605" s="116"/>
      <c r="B605" s="116"/>
      <c r="C605" s="116"/>
      <c r="D605" s="116"/>
      <c r="E605" s="116" t="s">
        <v>575</v>
      </c>
      <c r="F605" s="117">
        <v>6.0973914999999996</v>
      </c>
      <c r="G605" s="116" t="s">
        <v>576</v>
      </c>
      <c r="H605" s="117">
        <v>7.06</v>
      </c>
      <c r="I605" s="116" t="s">
        <v>577</v>
      </c>
      <c r="J605" s="117">
        <v>13.16</v>
      </c>
    </row>
    <row r="606" spans="1:10" ht="14.25" customHeight="1" x14ac:dyDescent="0.2">
      <c r="A606" s="116"/>
      <c r="B606" s="116"/>
      <c r="C606" s="116"/>
      <c r="D606" s="116"/>
      <c r="E606" s="116" t="s">
        <v>578</v>
      </c>
      <c r="F606" s="117">
        <v>4.4000000000000004</v>
      </c>
      <c r="G606" s="116"/>
      <c r="H606" s="146" t="s">
        <v>579</v>
      </c>
      <c r="I606" s="146"/>
      <c r="J606" s="117">
        <v>22.6</v>
      </c>
    </row>
    <row r="607" spans="1:10" ht="14.25" customHeight="1" x14ac:dyDescent="0.2">
      <c r="A607" s="143" t="s">
        <v>581</v>
      </c>
      <c r="B607" s="143"/>
      <c r="C607" s="143"/>
      <c r="D607" s="143"/>
      <c r="E607" s="143"/>
      <c r="F607" s="143"/>
      <c r="G607" s="143"/>
      <c r="H607" s="143"/>
      <c r="I607" s="143"/>
      <c r="J607" s="143"/>
    </row>
    <row r="608" spans="1:10" ht="15" customHeight="1" thickBot="1" x14ac:dyDescent="0.25">
      <c r="A608" s="154" t="s">
        <v>749</v>
      </c>
      <c r="B608" s="154"/>
      <c r="C608" s="154"/>
      <c r="D608" s="154"/>
      <c r="E608" s="154"/>
      <c r="F608" s="154"/>
      <c r="G608" s="154"/>
      <c r="H608" s="154"/>
      <c r="I608" s="154"/>
      <c r="J608" s="154"/>
    </row>
    <row r="609" spans="1:10" ht="15" thickTop="1" x14ac:dyDescent="0.2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</row>
    <row r="610" spans="1:10" ht="15" x14ac:dyDescent="0.2">
      <c r="A610" s="111" t="s">
        <v>360</v>
      </c>
      <c r="B610" s="112" t="s">
        <v>7</v>
      </c>
      <c r="C610" s="111" t="s">
        <v>8</v>
      </c>
      <c r="D610" s="111" t="s">
        <v>9</v>
      </c>
      <c r="E610" s="147" t="s">
        <v>417</v>
      </c>
      <c r="F610" s="147"/>
      <c r="G610" s="113" t="s">
        <v>274</v>
      </c>
      <c r="H610" s="112" t="s">
        <v>275</v>
      </c>
      <c r="I610" s="112" t="s">
        <v>287</v>
      </c>
      <c r="J610" s="112" t="s">
        <v>289</v>
      </c>
    </row>
    <row r="611" spans="1:10" ht="25.5" x14ac:dyDescent="0.2">
      <c r="A611" s="2" t="s">
        <v>567</v>
      </c>
      <c r="B611" s="3" t="s">
        <v>264</v>
      </c>
      <c r="C611" s="2" t="s">
        <v>16</v>
      </c>
      <c r="D611" s="2" t="s">
        <v>265</v>
      </c>
      <c r="E611" s="148" t="s">
        <v>556</v>
      </c>
      <c r="F611" s="148"/>
      <c r="G611" s="7" t="s">
        <v>3</v>
      </c>
      <c r="H611" s="114">
        <v>1</v>
      </c>
      <c r="I611" s="9">
        <v>423.74</v>
      </c>
      <c r="J611" s="9">
        <v>423.74</v>
      </c>
    </row>
    <row r="612" spans="1:10" ht="25.5" x14ac:dyDescent="0.2">
      <c r="A612" s="84" t="s">
        <v>568</v>
      </c>
      <c r="B612" s="83" t="s">
        <v>630</v>
      </c>
      <c r="C612" s="84" t="s">
        <v>5</v>
      </c>
      <c r="D612" s="84" t="s">
        <v>631</v>
      </c>
      <c r="E612" s="145" t="s">
        <v>556</v>
      </c>
      <c r="F612" s="145"/>
      <c r="G612" s="85" t="s">
        <v>418</v>
      </c>
      <c r="H612" s="115">
        <v>5</v>
      </c>
      <c r="I612" s="86">
        <v>22.04</v>
      </c>
      <c r="J612" s="86">
        <v>110.2</v>
      </c>
    </row>
    <row r="613" spans="1:10" ht="25.5" x14ac:dyDescent="0.2">
      <c r="A613" s="84" t="s">
        <v>568</v>
      </c>
      <c r="B613" s="83" t="s">
        <v>583</v>
      </c>
      <c r="C613" s="84" t="s">
        <v>5</v>
      </c>
      <c r="D613" s="84" t="s">
        <v>584</v>
      </c>
      <c r="E613" s="145" t="s">
        <v>556</v>
      </c>
      <c r="F613" s="145"/>
      <c r="G613" s="85" t="s">
        <v>418</v>
      </c>
      <c r="H613" s="115">
        <v>7</v>
      </c>
      <c r="I613" s="86">
        <v>17.36</v>
      </c>
      <c r="J613" s="86">
        <v>121.52</v>
      </c>
    </row>
    <row r="614" spans="1:10" ht="25.5" x14ac:dyDescent="0.2">
      <c r="A614" s="84" t="s">
        <v>568</v>
      </c>
      <c r="B614" s="83" t="s">
        <v>693</v>
      </c>
      <c r="C614" s="84" t="s">
        <v>5</v>
      </c>
      <c r="D614" s="84" t="s">
        <v>694</v>
      </c>
      <c r="E614" s="145" t="s">
        <v>556</v>
      </c>
      <c r="F614" s="145"/>
      <c r="G614" s="85" t="s">
        <v>3</v>
      </c>
      <c r="H614" s="115">
        <v>0.3</v>
      </c>
      <c r="I614" s="86">
        <v>465.39</v>
      </c>
      <c r="J614" s="86">
        <v>139.61000000000001</v>
      </c>
    </row>
    <row r="615" spans="1:10" ht="25.5" x14ac:dyDescent="0.2">
      <c r="A615" s="88" t="s">
        <v>580</v>
      </c>
      <c r="B615" s="87" t="s">
        <v>498</v>
      </c>
      <c r="C615" s="88" t="s">
        <v>5</v>
      </c>
      <c r="D615" s="88" t="s">
        <v>499</v>
      </c>
      <c r="E615" s="149" t="s">
        <v>419</v>
      </c>
      <c r="F615" s="149"/>
      <c r="G615" s="89" t="s">
        <v>3</v>
      </c>
      <c r="H615" s="119">
        <v>0.57499999999999996</v>
      </c>
      <c r="I615" s="90">
        <v>91.16</v>
      </c>
      <c r="J615" s="90">
        <v>52.41</v>
      </c>
    </row>
    <row r="616" spans="1:10" ht="25.5" customHeight="1" x14ac:dyDescent="0.2">
      <c r="A616" s="116"/>
      <c r="B616" s="116"/>
      <c r="C616" s="116"/>
      <c r="D616" s="116"/>
      <c r="E616" s="116" t="s">
        <v>575</v>
      </c>
      <c r="F616" s="117">
        <v>90.682481582727135</v>
      </c>
      <c r="G616" s="116" t="s">
        <v>576</v>
      </c>
      <c r="H616" s="117">
        <v>105.04</v>
      </c>
      <c r="I616" s="116" t="s">
        <v>577</v>
      </c>
      <c r="J616" s="117">
        <v>195.72</v>
      </c>
    </row>
    <row r="617" spans="1:10" x14ac:dyDescent="0.2">
      <c r="A617" s="116"/>
      <c r="B617" s="116"/>
      <c r="C617" s="116"/>
      <c r="D617" s="116"/>
      <c r="E617" s="116" t="s">
        <v>578</v>
      </c>
      <c r="F617" s="117">
        <v>102.46</v>
      </c>
      <c r="G617" s="116"/>
      <c r="H617" s="146" t="s">
        <v>579</v>
      </c>
      <c r="I617" s="146"/>
      <c r="J617" s="117">
        <v>526.20000000000005</v>
      </c>
    </row>
    <row r="618" spans="1:10" x14ac:dyDescent="0.2">
      <c r="A618" s="143" t="s">
        <v>581</v>
      </c>
      <c r="B618" s="143"/>
      <c r="C618" s="143"/>
      <c r="D618" s="143"/>
      <c r="E618" s="143"/>
      <c r="F618" s="143"/>
      <c r="G618" s="143"/>
      <c r="H618" s="143"/>
      <c r="I618" s="143"/>
      <c r="J618" s="143"/>
    </row>
    <row r="619" spans="1:10" ht="15" thickBot="1" x14ac:dyDescent="0.25">
      <c r="A619" s="154" t="s">
        <v>750</v>
      </c>
      <c r="B619" s="154"/>
      <c r="C619" s="154"/>
      <c r="D619" s="154"/>
      <c r="E619" s="154"/>
      <c r="F619" s="154"/>
      <c r="G619" s="154"/>
      <c r="H619" s="154"/>
      <c r="I619" s="154"/>
      <c r="J619" s="154"/>
    </row>
    <row r="620" spans="1:10" ht="15" customHeight="1" thickTop="1" x14ac:dyDescent="0.2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</row>
    <row r="621" spans="1:10" ht="15" x14ac:dyDescent="0.2">
      <c r="A621" s="111" t="s">
        <v>361</v>
      </c>
      <c r="B621" s="112" t="s">
        <v>7</v>
      </c>
      <c r="C621" s="111" t="s">
        <v>8</v>
      </c>
      <c r="D621" s="111" t="s">
        <v>9</v>
      </c>
      <c r="E621" s="147" t="s">
        <v>417</v>
      </c>
      <c r="F621" s="147"/>
      <c r="G621" s="113" t="s">
        <v>274</v>
      </c>
      <c r="H621" s="112" t="s">
        <v>275</v>
      </c>
      <c r="I621" s="112" t="s">
        <v>287</v>
      </c>
      <c r="J621" s="112" t="s">
        <v>289</v>
      </c>
    </row>
    <row r="622" spans="1:10" ht="51" x14ac:dyDescent="0.2">
      <c r="A622" s="2" t="s">
        <v>567</v>
      </c>
      <c r="B622" s="3" t="s">
        <v>266</v>
      </c>
      <c r="C622" s="2" t="s">
        <v>16</v>
      </c>
      <c r="D622" s="2" t="s">
        <v>267</v>
      </c>
      <c r="E622" s="148" t="s">
        <v>556</v>
      </c>
      <c r="F622" s="148"/>
      <c r="G622" s="7" t="s">
        <v>276</v>
      </c>
      <c r="H622" s="114">
        <v>1</v>
      </c>
      <c r="I622" s="9">
        <v>479.47</v>
      </c>
      <c r="J622" s="9">
        <v>479.47</v>
      </c>
    </row>
    <row r="623" spans="1:10" ht="38.25" x14ac:dyDescent="0.2">
      <c r="A623" s="84" t="s">
        <v>568</v>
      </c>
      <c r="B623" s="83" t="s">
        <v>701</v>
      </c>
      <c r="C623" s="84" t="s">
        <v>5</v>
      </c>
      <c r="D623" s="84" t="s">
        <v>702</v>
      </c>
      <c r="E623" s="145" t="s">
        <v>703</v>
      </c>
      <c r="F623" s="145"/>
      <c r="G623" s="85" t="s">
        <v>2</v>
      </c>
      <c r="H623" s="115">
        <v>2.6</v>
      </c>
      <c r="I623" s="86">
        <v>73.22</v>
      </c>
      <c r="J623" s="86">
        <v>190.37</v>
      </c>
    </row>
    <row r="624" spans="1:10" ht="51" x14ac:dyDescent="0.2">
      <c r="A624" s="84" t="s">
        <v>568</v>
      </c>
      <c r="B624" s="83" t="s">
        <v>751</v>
      </c>
      <c r="C624" s="84" t="s">
        <v>5</v>
      </c>
      <c r="D624" s="84" t="s">
        <v>752</v>
      </c>
      <c r="E624" s="145" t="s">
        <v>706</v>
      </c>
      <c r="F624" s="145"/>
      <c r="G624" s="85" t="s">
        <v>2</v>
      </c>
      <c r="H624" s="115">
        <v>2.6</v>
      </c>
      <c r="I624" s="86">
        <v>7.43</v>
      </c>
      <c r="J624" s="86">
        <v>19.309999999999999</v>
      </c>
    </row>
    <row r="625" spans="1:10" ht="51" x14ac:dyDescent="0.2">
      <c r="A625" s="84" t="s">
        <v>568</v>
      </c>
      <c r="B625" s="83" t="s">
        <v>707</v>
      </c>
      <c r="C625" s="84" t="s">
        <v>5</v>
      </c>
      <c r="D625" s="84" t="s">
        <v>708</v>
      </c>
      <c r="E625" s="145" t="s">
        <v>706</v>
      </c>
      <c r="F625" s="145"/>
      <c r="G625" s="85" t="s">
        <v>2</v>
      </c>
      <c r="H625" s="115">
        <v>2.6</v>
      </c>
      <c r="I625" s="86">
        <v>31.82</v>
      </c>
      <c r="J625" s="86">
        <v>82.73</v>
      </c>
    </row>
    <row r="626" spans="1:10" ht="38.25" x14ac:dyDescent="0.2">
      <c r="A626" s="84" t="s">
        <v>568</v>
      </c>
      <c r="B626" s="83" t="s">
        <v>671</v>
      </c>
      <c r="C626" s="84" t="s">
        <v>5</v>
      </c>
      <c r="D626" s="84" t="s">
        <v>672</v>
      </c>
      <c r="E626" s="145" t="s">
        <v>596</v>
      </c>
      <c r="F626" s="145"/>
      <c r="G626" s="85" t="s">
        <v>3</v>
      </c>
      <c r="H626" s="115">
        <v>0.16200000000000001</v>
      </c>
      <c r="I626" s="86">
        <v>503.49</v>
      </c>
      <c r="J626" s="86">
        <v>81.56</v>
      </c>
    </row>
    <row r="627" spans="1:10" ht="25.5" x14ac:dyDescent="0.2">
      <c r="A627" s="84" t="s">
        <v>568</v>
      </c>
      <c r="B627" s="83" t="s">
        <v>640</v>
      </c>
      <c r="C627" s="84" t="s">
        <v>5</v>
      </c>
      <c r="D627" s="84" t="s">
        <v>641</v>
      </c>
      <c r="E627" s="145" t="s">
        <v>596</v>
      </c>
      <c r="F627" s="145"/>
      <c r="G627" s="85" t="s">
        <v>3</v>
      </c>
      <c r="H627" s="115">
        <v>0.16200000000000001</v>
      </c>
      <c r="I627" s="86">
        <v>238.02</v>
      </c>
      <c r="J627" s="86">
        <v>38.549999999999997</v>
      </c>
    </row>
    <row r="628" spans="1:10" ht="25.5" customHeight="1" x14ac:dyDescent="0.2">
      <c r="A628" s="84" t="s">
        <v>568</v>
      </c>
      <c r="B628" s="83" t="s">
        <v>262</v>
      </c>
      <c r="C628" s="84" t="s">
        <v>16</v>
      </c>
      <c r="D628" s="84" t="s">
        <v>263</v>
      </c>
      <c r="E628" s="145" t="s">
        <v>556</v>
      </c>
      <c r="F628" s="145"/>
      <c r="G628" s="85" t="s">
        <v>3</v>
      </c>
      <c r="H628" s="115">
        <v>0.112</v>
      </c>
      <c r="I628" s="86">
        <v>174.11</v>
      </c>
      <c r="J628" s="86">
        <v>19.5</v>
      </c>
    </row>
    <row r="629" spans="1:10" ht="25.5" x14ac:dyDescent="0.2">
      <c r="A629" s="84" t="s">
        <v>568</v>
      </c>
      <c r="B629" s="83" t="s">
        <v>264</v>
      </c>
      <c r="C629" s="84" t="s">
        <v>16</v>
      </c>
      <c r="D629" s="84" t="s">
        <v>265</v>
      </c>
      <c r="E629" s="145" t="s">
        <v>556</v>
      </c>
      <c r="F629" s="145"/>
      <c r="G629" s="85" t="s">
        <v>3</v>
      </c>
      <c r="H629" s="115">
        <v>0.112</v>
      </c>
      <c r="I629" s="86">
        <v>423.74</v>
      </c>
      <c r="J629" s="86">
        <v>47.45</v>
      </c>
    </row>
    <row r="630" spans="1:10" ht="25.5" x14ac:dyDescent="0.2">
      <c r="A630" s="116"/>
      <c r="B630" s="116"/>
      <c r="C630" s="116"/>
      <c r="D630" s="116"/>
      <c r="E630" s="116" t="s">
        <v>575</v>
      </c>
      <c r="F630" s="117">
        <v>104.99003845619238</v>
      </c>
      <c r="G630" s="116" t="s">
        <v>576</v>
      </c>
      <c r="H630" s="117">
        <v>121.61</v>
      </c>
      <c r="I630" s="116" t="s">
        <v>577</v>
      </c>
      <c r="J630" s="117">
        <v>226.6</v>
      </c>
    </row>
    <row r="631" spans="1:10" ht="15" thickBot="1" x14ac:dyDescent="0.25">
      <c r="A631" s="116"/>
      <c r="B631" s="116"/>
      <c r="C631" s="116"/>
      <c r="D631" s="116"/>
      <c r="E631" s="116" t="s">
        <v>578</v>
      </c>
      <c r="F631" s="117">
        <v>115.93</v>
      </c>
      <c r="G631" s="116"/>
      <c r="H631" s="146" t="s">
        <v>579</v>
      </c>
      <c r="I631" s="146"/>
      <c r="J631" s="117">
        <v>595.4</v>
      </c>
    </row>
    <row r="632" spans="1:10" ht="15" customHeight="1" thickTop="1" x14ac:dyDescent="0.2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</row>
    <row r="633" spans="1:10" ht="15" x14ac:dyDescent="0.2">
      <c r="A633" s="111" t="s">
        <v>362</v>
      </c>
      <c r="B633" s="112" t="s">
        <v>7</v>
      </c>
      <c r="C633" s="111" t="s">
        <v>8</v>
      </c>
      <c r="D633" s="111" t="s">
        <v>9</v>
      </c>
      <c r="E633" s="147" t="s">
        <v>417</v>
      </c>
      <c r="F633" s="147"/>
      <c r="G633" s="113" t="s">
        <v>274</v>
      </c>
      <c r="H633" s="112" t="s">
        <v>275</v>
      </c>
      <c r="I633" s="112" t="s">
        <v>287</v>
      </c>
      <c r="J633" s="112" t="s">
        <v>289</v>
      </c>
    </row>
    <row r="634" spans="1:10" ht="51" x14ac:dyDescent="0.2">
      <c r="A634" s="2" t="s">
        <v>567</v>
      </c>
      <c r="B634" s="3" t="s">
        <v>268</v>
      </c>
      <c r="C634" s="2" t="s">
        <v>16</v>
      </c>
      <c r="D634" s="2" t="s">
        <v>269</v>
      </c>
      <c r="E634" s="148" t="s">
        <v>556</v>
      </c>
      <c r="F634" s="148"/>
      <c r="G634" s="7" t="s">
        <v>276</v>
      </c>
      <c r="H634" s="114">
        <v>1</v>
      </c>
      <c r="I634" s="9">
        <v>524.87</v>
      </c>
      <c r="J634" s="9">
        <v>524.87</v>
      </c>
    </row>
    <row r="635" spans="1:10" ht="14.25" customHeight="1" x14ac:dyDescent="0.2">
      <c r="A635" s="84" t="s">
        <v>568</v>
      </c>
      <c r="B635" s="83" t="s">
        <v>701</v>
      </c>
      <c r="C635" s="84" t="s">
        <v>5</v>
      </c>
      <c r="D635" s="84" t="s">
        <v>702</v>
      </c>
      <c r="E635" s="145" t="s">
        <v>703</v>
      </c>
      <c r="F635" s="145"/>
      <c r="G635" s="85" t="s">
        <v>2</v>
      </c>
      <c r="H635" s="115">
        <v>2.8</v>
      </c>
      <c r="I635" s="86">
        <v>73.22</v>
      </c>
      <c r="J635" s="86">
        <v>205.01</v>
      </c>
    </row>
    <row r="636" spans="1:10" ht="51" x14ac:dyDescent="0.2">
      <c r="A636" s="84" t="s">
        <v>568</v>
      </c>
      <c r="B636" s="83" t="s">
        <v>751</v>
      </c>
      <c r="C636" s="84" t="s">
        <v>5</v>
      </c>
      <c r="D636" s="84" t="s">
        <v>752</v>
      </c>
      <c r="E636" s="145" t="s">
        <v>706</v>
      </c>
      <c r="F636" s="145"/>
      <c r="G636" s="85" t="s">
        <v>2</v>
      </c>
      <c r="H636" s="115">
        <v>2.8</v>
      </c>
      <c r="I636" s="86">
        <v>7.43</v>
      </c>
      <c r="J636" s="86">
        <v>20.8</v>
      </c>
    </row>
    <row r="637" spans="1:10" ht="51" x14ac:dyDescent="0.2">
      <c r="A637" s="84" t="s">
        <v>568</v>
      </c>
      <c r="B637" s="83" t="s">
        <v>707</v>
      </c>
      <c r="C637" s="84" t="s">
        <v>5</v>
      </c>
      <c r="D637" s="84" t="s">
        <v>708</v>
      </c>
      <c r="E637" s="145" t="s">
        <v>706</v>
      </c>
      <c r="F637" s="145"/>
      <c r="G637" s="85" t="s">
        <v>2</v>
      </c>
      <c r="H637" s="115">
        <v>2.8</v>
      </c>
      <c r="I637" s="86">
        <v>31.82</v>
      </c>
      <c r="J637" s="86">
        <v>89.09</v>
      </c>
    </row>
    <row r="638" spans="1:10" ht="14.25" customHeight="1" x14ac:dyDescent="0.2">
      <c r="A638" s="84" t="s">
        <v>568</v>
      </c>
      <c r="B638" s="83" t="s">
        <v>671</v>
      </c>
      <c r="C638" s="84" t="s">
        <v>5</v>
      </c>
      <c r="D638" s="84" t="s">
        <v>672</v>
      </c>
      <c r="E638" s="145" t="s">
        <v>596</v>
      </c>
      <c r="F638" s="145"/>
      <c r="G638" s="85" t="s">
        <v>3</v>
      </c>
      <c r="H638" s="115">
        <v>0.18</v>
      </c>
      <c r="I638" s="86">
        <v>503.49</v>
      </c>
      <c r="J638" s="86">
        <v>90.62</v>
      </c>
    </row>
    <row r="639" spans="1:10" ht="14.25" customHeight="1" x14ac:dyDescent="0.2">
      <c r="A639" s="84" t="s">
        <v>568</v>
      </c>
      <c r="B639" s="83" t="s">
        <v>640</v>
      </c>
      <c r="C639" s="84" t="s">
        <v>5</v>
      </c>
      <c r="D639" s="84" t="s">
        <v>641</v>
      </c>
      <c r="E639" s="145" t="s">
        <v>596</v>
      </c>
      <c r="F639" s="145"/>
      <c r="G639" s="85" t="s">
        <v>3</v>
      </c>
      <c r="H639" s="115">
        <v>0.18</v>
      </c>
      <c r="I639" s="86">
        <v>238.02</v>
      </c>
      <c r="J639" s="86">
        <v>42.84</v>
      </c>
    </row>
    <row r="640" spans="1:10" ht="15" customHeight="1" x14ac:dyDescent="0.2">
      <c r="A640" s="84" t="s">
        <v>568</v>
      </c>
      <c r="B640" s="83" t="s">
        <v>262</v>
      </c>
      <c r="C640" s="84" t="s">
        <v>16</v>
      </c>
      <c r="D640" s="84" t="s">
        <v>263</v>
      </c>
      <c r="E640" s="145" t="s">
        <v>556</v>
      </c>
      <c r="F640" s="145"/>
      <c r="G640" s="85" t="s">
        <v>3</v>
      </c>
      <c r="H640" s="115">
        <v>0.128</v>
      </c>
      <c r="I640" s="86">
        <v>174.11</v>
      </c>
      <c r="J640" s="86">
        <v>22.28</v>
      </c>
    </row>
    <row r="641" spans="1:10" ht="25.5" x14ac:dyDescent="0.2">
      <c r="A641" s="84" t="s">
        <v>568</v>
      </c>
      <c r="B641" s="83" t="s">
        <v>264</v>
      </c>
      <c r="C641" s="84" t="s">
        <v>16</v>
      </c>
      <c r="D641" s="84" t="s">
        <v>265</v>
      </c>
      <c r="E641" s="145" t="s">
        <v>556</v>
      </c>
      <c r="F641" s="145"/>
      <c r="G641" s="85" t="s">
        <v>3</v>
      </c>
      <c r="H641" s="115">
        <v>0.128</v>
      </c>
      <c r="I641" s="86">
        <v>423.74</v>
      </c>
      <c r="J641" s="86">
        <v>54.23</v>
      </c>
    </row>
    <row r="642" spans="1:10" ht="25.5" x14ac:dyDescent="0.2">
      <c r="A642" s="116"/>
      <c r="B642" s="116"/>
      <c r="C642" s="116"/>
      <c r="D642" s="116"/>
      <c r="E642" s="116" t="s">
        <v>575</v>
      </c>
      <c r="F642" s="117">
        <v>114.78015104480379</v>
      </c>
      <c r="G642" s="116" t="s">
        <v>576</v>
      </c>
      <c r="H642" s="117">
        <v>132.94999999999999</v>
      </c>
      <c r="I642" s="116" t="s">
        <v>577</v>
      </c>
      <c r="J642" s="117">
        <v>247.73</v>
      </c>
    </row>
    <row r="643" spans="1:10" ht="15" thickBot="1" x14ac:dyDescent="0.25">
      <c r="A643" s="116"/>
      <c r="B643" s="116"/>
      <c r="C643" s="116"/>
      <c r="D643" s="116"/>
      <c r="E643" s="116" t="s">
        <v>578</v>
      </c>
      <c r="F643" s="117">
        <v>126.91</v>
      </c>
      <c r="G643" s="116"/>
      <c r="H643" s="146" t="s">
        <v>579</v>
      </c>
      <c r="I643" s="146"/>
      <c r="J643" s="117">
        <v>651.78</v>
      </c>
    </row>
    <row r="644" spans="1:10" ht="15" thickTop="1" x14ac:dyDescent="0.2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</row>
    <row r="645" spans="1:10" ht="15" x14ac:dyDescent="0.2">
      <c r="A645" s="111" t="s">
        <v>363</v>
      </c>
      <c r="B645" s="112" t="s">
        <v>7</v>
      </c>
      <c r="C645" s="111" t="s">
        <v>8</v>
      </c>
      <c r="D645" s="111" t="s">
        <v>9</v>
      </c>
      <c r="E645" s="147" t="s">
        <v>417</v>
      </c>
      <c r="F645" s="147"/>
      <c r="G645" s="113" t="s">
        <v>274</v>
      </c>
      <c r="H645" s="112" t="s">
        <v>275</v>
      </c>
      <c r="I645" s="112" t="s">
        <v>287</v>
      </c>
      <c r="J645" s="112" t="s">
        <v>289</v>
      </c>
    </row>
    <row r="646" spans="1:10" ht="14.25" customHeight="1" x14ac:dyDescent="0.2">
      <c r="A646" s="2" t="s">
        <v>567</v>
      </c>
      <c r="B646" s="3" t="s">
        <v>270</v>
      </c>
      <c r="C646" s="2" t="s">
        <v>16</v>
      </c>
      <c r="D646" s="2" t="s">
        <v>271</v>
      </c>
      <c r="E646" s="148" t="s">
        <v>556</v>
      </c>
      <c r="F646" s="148"/>
      <c r="G646" s="7" t="s">
        <v>3</v>
      </c>
      <c r="H646" s="114">
        <v>1</v>
      </c>
      <c r="I646" s="9">
        <v>17.36</v>
      </c>
      <c r="J646" s="9">
        <v>17.36</v>
      </c>
    </row>
    <row r="647" spans="1:10" ht="14.25" customHeight="1" x14ac:dyDescent="0.2">
      <c r="A647" s="84" t="s">
        <v>568</v>
      </c>
      <c r="B647" s="83" t="s">
        <v>583</v>
      </c>
      <c r="C647" s="84" t="s">
        <v>5</v>
      </c>
      <c r="D647" s="84" t="s">
        <v>584</v>
      </c>
      <c r="E647" s="145" t="s">
        <v>556</v>
      </c>
      <c r="F647" s="145"/>
      <c r="G647" s="85" t="s">
        <v>418</v>
      </c>
      <c r="H647" s="115">
        <v>1</v>
      </c>
      <c r="I647" s="86">
        <v>17.36</v>
      </c>
      <c r="J647" s="86">
        <v>17.36</v>
      </c>
    </row>
    <row r="648" spans="1:10" ht="15" customHeight="1" x14ac:dyDescent="0.2">
      <c r="A648" s="116"/>
      <c r="B648" s="116"/>
      <c r="C648" s="116"/>
      <c r="D648" s="116"/>
      <c r="E648" s="116" t="s">
        <v>575</v>
      </c>
      <c r="F648" s="117">
        <v>6.0973914999999996</v>
      </c>
      <c r="G648" s="116" t="s">
        <v>576</v>
      </c>
      <c r="H648" s="117">
        <v>7.06</v>
      </c>
      <c r="I648" s="116" t="s">
        <v>577</v>
      </c>
      <c r="J648" s="117">
        <v>13.16</v>
      </c>
    </row>
    <row r="649" spans="1:10" x14ac:dyDescent="0.2">
      <c r="A649" s="116"/>
      <c r="B649" s="116"/>
      <c r="C649" s="116"/>
      <c r="D649" s="116"/>
      <c r="E649" s="116" t="s">
        <v>578</v>
      </c>
      <c r="F649" s="117">
        <v>4.1900000000000004</v>
      </c>
      <c r="G649" s="116"/>
      <c r="H649" s="146" t="s">
        <v>579</v>
      </c>
      <c r="I649" s="146"/>
      <c r="J649" s="117">
        <v>21.55</v>
      </c>
    </row>
    <row r="650" spans="1:10" ht="15" customHeight="1" x14ac:dyDescent="0.2">
      <c r="A650" s="143" t="s">
        <v>581</v>
      </c>
      <c r="B650" s="143"/>
      <c r="C650" s="143"/>
      <c r="D650" s="143"/>
      <c r="E650" s="143"/>
      <c r="F650" s="143"/>
      <c r="G650" s="143"/>
      <c r="H650" s="143"/>
      <c r="I650" s="143"/>
      <c r="J650" s="143"/>
    </row>
    <row r="651" spans="1:10" ht="15" thickBot="1" x14ac:dyDescent="0.25">
      <c r="A651" s="154" t="s">
        <v>753</v>
      </c>
      <c r="B651" s="154"/>
      <c r="C651" s="154"/>
      <c r="D651" s="154"/>
      <c r="E651" s="154"/>
      <c r="F651" s="154"/>
      <c r="G651" s="154"/>
      <c r="H651" s="154"/>
      <c r="I651" s="154"/>
      <c r="J651" s="154"/>
    </row>
    <row r="652" spans="1:10" ht="25.5" customHeight="1" thickTop="1" x14ac:dyDescent="0.2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</row>
    <row r="653" spans="1:10" ht="15" x14ac:dyDescent="0.2">
      <c r="A653" s="111" t="s">
        <v>364</v>
      </c>
      <c r="B653" s="112" t="s">
        <v>7</v>
      </c>
      <c r="C653" s="111" t="s">
        <v>8</v>
      </c>
      <c r="D653" s="111" t="s">
        <v>9</v>
      </c>
      <c r="E653" s="147" t="s">
        <v>417</v>
      </c>
      <c r="F653" s="147"/>
      <c r="G653" s="113" t="s">
        <v>274</v>
      </c>
      <c r="H653" s="112" t="s">
        <v>275</v>
      </c>
      <c r="I653" s="112" t="s">
        <v>287</v>
      </c>
      <c r="J653" s="112" t="s">
        <v>289</v>
      </c>
    </row>
    <row r="654" spans="1:10" ht="38.25" x14ac:dyDescent="0.2">
      <c r="A654" s="2" t="s">
        <v>567</v>
      </c>
      <c r="B654" s="3" t="s">
        <v>365</v>
      </c>
      <c r="C654" s="2" t="s">
        <v>16</v>
      </c>
      <c r="D654" s="2" t="s">
        <v>565</v>
      </c>
      <c r="E654" s="148" t="s">
        <v>556</v>
      </c>
      <c r="F654" s="148"/>
      <c r="G654" s="7" t="s">
        <v>366</v>
      </c>
      <c r="H654" s="114">
        <v>1</v>
      </c>
      <c r="I654" s="9">
        <v>73.459999999999994</v>
      </c>
      <c r="J654" s="9">
        <v>73.459999999999994</v>
      </c>
    </row>
    <row r="655" spans="1:10" ht="25.5" x14ac:dyDescent="0.2">
      <c r="A655" s="88" t="s">
        <v>580</v>
      </c>
      <c r="B655" s="87" t="s">
        <v>437</v>
      </c>
      <c r="C655" s="88" t="s">
        <v>16</v>
      </c>
      <c r="D655" s="88" t="s">
        <v>438</v>
      </c>
      <c r="E655" s="149" t="s">
        <v>426</v>
      </c>
      <c r="F655" s="149"/>
      <c r="G655" s="89" t="s">
        <v>366</v>
      </c>
      <c r="H655" s="119">
        <v>1</v>
      </c>
      <c r="I655" s="90">
        <v>73.459999999999994</v>
      </c>
      <c r="J655" s="90">
        <v>73.459999999999994</v>
      </c>
    </row>
    <row r="656" spans="1:10" ht="25.5" x14ac:dyDescent="0.2">
      <c r="A656" s="116"/>
      <c r="B656" s="116"/>
      <c r="C656" s="116"/>
      <c r="D656" s="116"/>
      <c r="E656" s="116" t="s">
        <v>575</v>
      </c>
      <c r="F656" s="117">
        <v>0</v>
      </c>
      <c r="G656" s="116" t="s">
        <v>576</v>
      </c>
      <c r="H656" s="117">
        <v>0</v>
      </c>
      <c r="I656" s="116" t="s">
        <v>577</v>
      </c>
      <c r="J656" s="117">
        <v>0</v>
      </c>
    </row>
    <row r="657" spans="1:10" ht="14.25" customHeight="1" x14ac:dyDescent="0.2">
      <c r="A657" s="116"/>
      <c r="B657" s="116"/>
      <c r="C657" s="116"/>
      <c r="D657" s="116"/>
      <c r="E657" s="116" t="s">
        <v>578</v>
      </c>
      <c r="F657" s="117">
        <v>17.760000000000002</v>
      </c>
      <c r="G657" s="116"/>
      <c r="H657" s="146" t="s">
        <v>579</v>
      </c>
      <c r="I657" s="146"/>
      <c r="J657" s="117">
        <v>91.22</v>
      </c>
    </row>
    <row r="658" spans="1:10" ht="14.25" customHeight="1" x14ac:dyDescent="0.2">
      <c r="A658" s="143" t="s">
        <v>581</v>
      </c>
      <c r="B658" s="143"/>
      <c r="C658" s="143"/>
      <c r="D658" s="143"/>
      <c r="E658" s="143"/>
      <c r="F658" s="143"/>
      <c r="G658" s="143"/>
      <c r="H658" s="143"/>
      <c r="I658" s="143"/>
      <c r="J658" s="143"/>
    </row>
    <row r="659" spans="1:10" ht="15" customHeight="1" thickBot="1" x14ac:dyDescent="0.25">
      <c r="A659" s="154" t="s">
        <v>754</v>
      </c>
      <c r="B659" s="154"/>
      <c r="C659" s="154"/>
      <c r="D659" s="154"/>
      <c r="E659" s="154"/>
      <c r="F659" s="154"/>
      <c r="G659" s="154"/>
      <c r="H659" s="154"/>
      <c r="I659" s="154"/>
      <c r="J659" s="154"/>
    </row>
    <row r="660" spans="1:10" ht="15" thickTop="1" x14ac:dyDescent="0.2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</row>
    <row r="661" spans="1:10" ht="15" x14ac:dyDescent="0.25">
      <c r="A661" s="152" t="s">
        <v>755</v>
      </c>
      <c r="B661" s="153"/>
      <c r="C661" s="153"/>
      <c r="D661" s="153"/>
      <c r="E661" s="153"/>
      <c r="F661" s="153"/>
      <c r="G661" s="153"/>
      <c r="H661" s="153"/>
      <c r="I661" s="153"/>
      <c r="J661" s="153"/>
    </row>
    <row r="662" spans="1:10" ht="38.25" customHeight="1" x14ac:dyDescent="0.2">
      <c r="A662" s="111"/>
      <c r="B662" s="112" t="s">
        <v>7</v>
      </c>
      <c r="C662" s="111" t="s">
        <v>8</v>
      </c>
      <c r="D662" s="111" t="s">
        <v>9</v>
      </c>
      <c r="E662" s="147" t="s">
        <v>417</v>
      </c>
      <c r="F662" s="147"/>
      <c r="G662" s="113" t="s">
        <v>274</v>
      </c>
      <c r="H662" s="112" t="s">
        <v>275</v>
      </c>
      <c r="I662" s="112" t="s">
        <v>287</v>
      </c>
      <c r="J662" s="112" t="s">
        <v>289</v>
      </c>
    </row>
    <row r="663" spans="1:10" ht="25.5" x14ac:dyDescent="0.2">
      <c r="A663" s="2" t="s">
        <v>567</v>
      </c>
      <c r="B663" s="3" t="s">
        <v>682</v>
      </c>
      <c r="C663" s="2" t="s">
        <v>16</v>
      </c>
      <c r="D663" s="2" t="s">
        <v>683</v>
      </c>
      <c r="E663" s="148" t="s">
        <v>553</v>
      </c>
      <c r="F663" s="148"/>
      <c r="G663" s="7" t="s">
        <v>276</v>
      </c>
      <c r="H663" s="114">
        <v>1</v>
      </c>
      <c r="I663" s="9">
        <v>68.400000000000006</v>
      </c>
      <c r="J663" s="9">
        <v>68.400000000000006</v>
      </c>
    </row>
    <row r="664" spans="1:10" ht="25.5" x14ac:dyDescent="0.2">
      <c r="A664" s="84" t="s">
        <v>568</v>
      </c>
      <c r="B664" s="83" t="s">
        <v>630</v>
      </c>
      <c r="C664" s="84" t="s">
        <v>5</v>
      </c>
      <c r="D664" s="84" t="s">
        <v>631</v>
      </c>
      <c r="E664" s="145" t="s">
        <v>556</v>
      </c>
      <c r="F664" s="145"/>
      <c r="G664" s="85" t="s">
        <v>418</v>
      </c>
      <c r="H664" s="115">
        <v>1.4045000000000001</v>
      </c>
      <c r="I664" s="86">
        <v>22.04</v>
      </c>
      <c r="J664" s="86">
        <v>30.95</v>
      </c>
    </row>
    <row r="665" spans="1:10" ht="25.5" x14ac:dyDescent="0.2">
      <c r="A665" s="84" t="s">
        <v>568</v>
      </c>
      <c r="B665" s="83" t="s">
        <v>583</v>
      </c>
      <c r="C665" s="84" t="s">
        <v>5</v>
      </c>
      <c r="D665" s="84" t="s">
        <v>584</v>
      </c>
      <c r="E665" s="145" t="s">
        <v>556</v>
      </c>
      <c r="F665" s="145"/>
      <c r="G665" s="85" t="s">
        <v>418</v>
      </c>
      <c r="H665" s="115">
        <v>1.4045000000000001</v>
      </c>
      <c r="I665" s="86">
        <v>17.36</v>
      </c>
      <c r="J665" s="86">
        <v>24.38</v>
      </c>
    </row>
    <row r="666" spans="1:10" ht="25.5" x14ac:dyDescent="0.2">
      <c r="A666" s="84" t="s">
        <v>568</v>
      </c>
      <c r="B666" s="83" t="s">
        <v>693</v>
      </c>
      <c r="C666" s="84" t="s">
        <v>5</v>
      </c>
      <c r="D666" s="84" t="s">
        <v>694</v>
      </c>
      <c r="E666" s="145" t="s">
        <v>556</v>
      </c>
      <c r="F666" s="145"/>
      <c r="G666" s="85" t="s">
        <v>3</v>
      </c>
      <c r="H666" s="115">
        <v>2.81E-2</v>
      </c>
      <c r="I666" s="86">
        <v>465.39</v>
      </c>
      <c r="J666" s="86">
        <v>13.07</v>
      </c>
    </row>
    <row r="667" spans="1:10" ht="25.5" x14ac:dyDescent="0.2">
      <c r="A667" s="116"/>
      <c r="B667" s="116"/>
      <c r="C667" s="116"/>
      <c r="D667" s="116"/>
      <c r="E667" s="116" t="s">
        <v>575</v>
      </c>
      <c r="F667" s="117">
        <v>20.738544224621229</v>
      </c>
      <c r="G667" s="116" t="s">
        <v>576</v>
      </c>
      <c r="H667" s="117">
        <v>24.02</v>
      </c>
      <c r="I667" s="116" t="s">
        <v>577</v>
      </c>
      <c r="J667" s="117">
        <v>44.76</v>
      </c>
    </row>
    <row r="668" spans="1:10" x14ac:dyDescent="0.2">
      <c r="A668" s="116"/>
      <c r="B668" s="116"/>
      <c r="C668" s="116"/>
      <c r="D668" s="116"/>
      <c r="E668" s="116" t="s">
        <v>578</v>
      </c>
      <c r="F668" s="117">
        <v>16.53</v>
      </c>
      <c r="G668" s="116"/>
      <c r="H668" s="146" t="s">
        <v>579</v>
      </c>
      <c r="I668" s="146"/>
      <c r="J668" s="117">
        <v>84.93</v>
      </c>
    </row>
    <row r="669" spans="1:10" x14ac:dyDescent="0.2">
      <c r="A669" s="143" t="s">
        <v>581</v>
      </c>
      <c r="B669" s="143"/>
      <c r="C669" s="143"/>
      <c r="D669" s="143"/>
      <c r="E669" s="143"/>
      <c r="F669" s="143"/>
      <c r="G669" s="143"/>
      <c r="H669" s="143"/>
      <c r="I669" s="143"/>
      <c r="J669" s="143"/>
    </row>
    <row r="670" spans="1:10" ht="14.25" customHeight="1" thickBot="1" x14ac:dyDescent="0.25">
      <c r="A670" s="154" t="s">
        <v>756</v>
      </c>
      <c r="B670" s="154"/>
      <c r="C670" s="154"/>
      <c r="D670" s="154"/>
      <c r="E670" s="154"/>
      <c r="F670" s="154"/>
      <c r="G670" s="154"/>
      <c r="H670" s="154"/>
      <c r="I670" s="154"/>
      <c r="J670" s="154"/>
    </row>
    <row r="671" spans="1:10" ht="14.25" customHeight="1" thickTop="1" x14ac:dyDescent="0.2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</row>
    <row r="672" spans="1:10" ht="15" customHeight="1" x14ac:dyDescent="0.2">
      <c r="A672" s="111"/>
      <c r="B672" s="112" t="s">
        <v>7</v>
      </c>
      <c r="C672" s="111" t="s">
        <v>8</v>
      </c>
      <c r="D672" s="111" t="s">
        <v>9</v>
      </c>
      <c r="E672" s="147" t="s">
        <v>417</v>
      </c>
      <c r="F672" s="147"/>
      <c r="G672" s="113" t="s">
        <v>274</v>
      </c>
      <c r="H672" s="112" t="s">
        <v>275</v>
      </c>
      <c r="I672" s="112" t="s">
        <v>287</v>
      </c>
      <c r="J672" s="112" t="s">
        <v>289</v>
      </c>
    </row>
    <row r="673" spans="1:10" ht="38.25" x14ac:dyDescent="0.2">
      <c r="A673" s="2" t="s">
        <v>567</v>
      </c>
      <c r="B673" s="3" t="s">
        <v>646</v>
      </c>
      <c r="C673" s="2" t="s">
        <v>16</v>
      </c>
      <c r="D673" s="2" t="s">
        <v>647</v>
      </c>
      <c r="E673" s="148" t="s">
        <v>609</v>
      </c>
      <c r="F673" s="148"/>
      <c r="G673" s="7" t="s">
        <v>610</v>
      </c>
      <c r="H673" s="114">
        <v>1</v>
      </c>
      <c r="I673" s="9">
        <v>428.63</v>
      </c>
      <c r="J673" s="9">
        <v>428.63</v>
      </c>
    </row>
    <row r="674" spans="1:10" ht="51" x14ac:dyDescent="0.2">
      <c r="A674" s="84" t="s">
        <v>568</v>
      </c>
      <c r="B674" s="83" t="s">
        <v>757</v>
      </c>
      <c r="C674" s="84" t="s">
        <v>5</v>
      </c>
      <c r="D674" s="84" t="s">
        <v>758</v>
      </c>
      <c r="E674" s="145" t="s">
        <v>609</v>
      </c>
      <c r="F674" s="145"/>
      <c r="G674" s="85" t="s">
        <v>418</v>
      </c>
      <c r="H674" s="115">
        <v>1</v>
      </c>
      <c r="I674" s="86">
        <v>30.29</v>
      </c>
      <c r="J674" s="86">
        <v>30.29</v>
      </c>
    </row>
    <row r="675" spans="1:10" ht="51" x14ac:dyDescent="0.2">
      <c r="A675" s="84" t="s">
        <v>568</v>
      </c>
      <c r="B675" s="83" t="s">
        <v>759</v>
      </c>
      <c r="C675" s="84" t="s">
        <v>5</v>
      </c>
      <c r="D675" s="84" t="s">
        <v>760</v>
      </c>
      <c r="E675" s="145" t="s">
        <v>609</v>
      </c>
      <c r="F675" s="145"/>
      <c r="G675" s="85" t="s">
        <v>418</v>
      </c>
      <c r="H675" s="115">
        <v>1</v>
      </c>
      <c r="I675" s="86">
        <v>57.83</v>
      </c>
      <c r="J675" s="86">
        <v>57.83</v>
      </c>
    </row>
    <row r="676" spans="1:10" ht="25.5" x14ac:dyDescent="0.2">
      <c r="A676" s="84" t="s">
        <v>568</v>
      </c>
      <c r="B676" s="83" t="s">
        <v>761</v>
      </c>
      <c r="C676" s="84" t="s">
        <v>5</v>
      </c>
      <c r="D676" s="84" t="s">
        <v>762</v>
      </c>
      <c r="E676" s="145" t="s">
        <v>556</v>
      </c>
      <c r="F676" s="145"/>
      <c r="G676" s="85" t="s">
        <v>418</v>
      </c>
      <c r="H676" s="115">
        <v>1</v>
      </c>
      <c r="I676" s="86">
        <v>23.8</v>
      </c>
      <c r="J676" s="86">
        <v>23.8</v>
      </c>
    </row>
    <row r="677" spans="1:10" ht="51" x14ac:dyDescent="0.2">
      <c r="A677" s="84" t="s">
        <v>568</v>
      </c>
      <c r="B677" s="83" t="s">
        <v>763</v>
      </c>
      <c r="C677" s="84" t="s">
        <v>5</v>
      </c>
      <c r="D677" s="84" t="s">
        <v>764</v>
      </c>
      <c r="E677" s="145" t="s">
        <v>609</v>
      </c>
      <c r="F677" s="145"/>
      <c r="G677" s="85" t="s">
        <v>418</v>
      </c>
      <c r="H677" s="115">
        <v>1</v>
      </c>
      <c r="I677" s="86">
        <v>24.23</v>
      </c>
      <c r="J677" s="86">
        <v>24.23</v>
      </c>
    </row>
    <row r="678" spans="1:10" ht="51" x14ac:dyDescent="0.2">
      <c r="A678" s="84" t="s">
        <v>568</v>
      </c>
      <c r="B678" s="83" t="s">
        <v>765</v>
      </c>
      <c r="C678" s="84" t="s">
        <v>5</v>
      </c>
      <c r="D678" s="84" t="s">
        <v>766</v>
      </c>
      <c r="E678" s="145" t="s">
        <v>609</v>
      </c>
      <c r="F678" s="145"/>
      <c r="G678" s="85" t="s">
        <v>418</v>
      </c>
      <c r="H678" s="115">
        <v>1</v>
      </c>
      <c r="I678" s="86">
        <v>3.28</v>
      </c>
      <c r="J678" s="86">
        <v>3.28</v>
      </c>
    </row>
    <row r="679" spans="1:10" ht="25.5" x14ac:dyDescent="0.2">
      <c r="A679" s="88" t="s">
        <v>580</v>
      </c>
      <c r="B679" s="87" t="s">
        <v>424</v>
      </c>
      <c r="C679" s="88" t="s">
        <v>313</v>
      </c>
      <c r="D679" s="88" t="s">
        <v>425</v>
      </c>
      <c r="E679" s="149" t="s">
        <v>426</v>
      </c>
      <c r="F679" s="149"/>
      <c r="G679" s="89" t="s">
        <v>427</v>
      </c>
      <c r="H679" s="119">
        <v>1</v>
      </c>
      <c r="I679" s="90">
        <v>289.2</v>
      </c>
      <c r="J679" s="90">
        <v>289.2</v>
      </c>
    </row>
    <row r="680" spans="1:10" ht="25.5" x14ac:dyDescent="0.2">
      <c r="A680" s="116"/>
      <c r="B680" s="116"/>
      <c r="C680" s="116"/>
      <c r="D680" s="116"/>
      <c r="E680" s="116" t="s">
        <v>575</v>
      </c>
      <c r="F680" s="117">
        <v>9.5167493000000007</v>
      </c>
      <c r="G680" s="116" t="s">
        <v>576</v>
      </c>
      <c r="H680" s="117">
        <v>11.02</v>
      </c>
      <c r="I680" s="116" t="s">
        <v>577</v>
      </c>
      <c r="J680" s="117">
        <v>20.54</v>
      </c>
    </row>
    <row r="681" spans="1:10" x14ac:dyDescent="0.2">
      <c r="A681" s="116"/>
      <c r="B681" s="116"/>
      <c r="C681" s="116"/>
      <c r="D681" s="116"/>
      <c r="E681" s="116" t="s">
        <v>578</v>
      </c>
      <c r="F681" s="117">
        <v>103.64</v>
      </c>
      <c r="G681" s="116"/>
      <c r="H681" s="146" t="s">
        <v>579</v>
      </c>
      <c r="I681" s="146"/>
      <c r="J681" s="117">
        <v>532.27</v>
      </c>
    </row>
    <row r="682" spans="1:10" x14ac:dyDescent="0.2">
      <c r="A682" s="143" t="s">
        <v>581</v>
      </c>
      <c r="B682" s="143"/>
      <c r="C682" s="143"/>
      <c r="D682" s="143"/>
      <c r="E682" s="143"/>
      <c r="F682" s="143"/>
      <c r="G682" s="143"/>
      <c r="H682" s="143"/>
      <c r="I682" s="143"/>
      <c r="J682" s="143"/>
    </row>
    <row r="683" spans="1:10" ht="15" thickBot="1" x14ac:dyDescent="0.25">
      <c r="A683" s="154" t="s">
        <v>767</v>
      </c>
      <c r="B683" s="154"/>
      <c r="C683" s="154"/>
      <c r="D683" s="154"/>
      <c r="E683" s="154"/>
      <c r="F683" s="154"/>
      <c r="G683" s="154"/>
      <c r="H683" s="154"/>
      <c r="I683" s="154"/>
      <c r="J683" s="154"/>
    </row>
    <row r="684" spans="1:10" ht="15" thickTop="1" x14ac:dyDescent="0.2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</row>
    <row r="685" spans="1:10" x14ac:dyDescent="0.2">
      <c r="A685" s="23"/>
      <c r="B685" s="23"/>
      <c r="C685" s="23"/>
      <c r="D685" s="23"/>
      <c r="E685" s="23"/>
      <c r="F685" s="23"/>
      <c r="G685" s="23"/>
      <c r="H685" s="23"/>
      <c r="I685" s="23"/>
      <c r="J685" s="23"/>
    </row>
  </sheetData>
  <mergeCells count="566">
    <mergeCell ref="E645:F645"/>
    <mergeCell ref="E646:F646"/>
    <mergeCell ref="E647:F647"/>
    <mergeCell ref="H649:I649"/>
    <mergeCell ref="A651:J651"/>
    <mergeCell ref="A661:J661"/>
    <mergeCell ref="E653:F653"/>
    <mergeCell ref="E654:F654"/>
    <mergeCell ref="A683:J683"/>
    <mergeCell ref="E673:F673"/>
    <mergeCell ref="E674:F674"/>
    <mergeCell ref="E675:F675"/>
    <mergeCell ref="E676:F676"/>
    <mergeCell ref="E677:F677"/>
    <mergeCell ref="E678:F678"/>
    <mergeCell ref="E679:F679"/>
    <mergeCell ref="H681:I681"/>
    <mergeCell ref="A682:J682"/>
    <mergeCell ref="E479:F479"/>
    <mergeCell ref="H483:I483"/>
    <mergeCell ref="E485:F485"/>
    <mergeCell ref="E486:F486"/>
    <mergeCell ref="H492:I492"/>
    <mergeCell ref="A493:J493"/>
    <mergeCell ref="E640:F640"/>
    <mergeCell ref="E641:F641"/>
    <mergeCell ref="H643:I643"/>
    <mergeCell ref="E416:F416"/>
    <mergeCell ref="H430:I430"/>
    <mergeCell ref="E432:F432"/>
    <mergeCell ref="E433:F433"/>
    <mergeCell ref="H440:I440"/>
    <mergeCell ref="E442:F442"/>
    <mergeCell ref="E443:F443"/>
    <mergeCell ref="H450:I450"/>
    <mergeCell ref="E452:F452"/>
    <mergeCell ref="E445:F445"/>
    <mergeCell ref="E446:F446"/>
    <mergeCell ref="E447:F447"/>
    <mergeCell ref="E448:F448"/>
    <mergeCell ref="E417:F417"/>
    <mergeCell ref="E418:F418"/>
    <mergeCell ref="E419:F419"/>
    <mergeCell ref="E420:F420"/>
    <mergeCell ref="E421:F421"/>
    <mergeCell ref="E422:F422"/>
    <mergeCell ref="F1:J4"/>
    <mergeCell ref="A6:D6"/>
    <mergeCell ref="E6:F6"/>
    <mergeCell ref="G6:H7"/>
    <mergeCell ref="I6:J6"/>
    <mergeCell ref="A7:D7"/>
    <mergeCell ref="E7:F7"/>
    <mergeCell ref="I7:J7"/>
    <mergeCell ref="A650:J650"/>
    <mergeCell ref="E634:F634"/>
    <mergeCell ref="E635:F635"/>
    <mergeCell ref="E622:F622"/>
    <mergeCell ref="E623:F623"/>
    <mergeCell ref="E624:F624"/>
    <mergeCell ref="E611:F611"/>
    <mergeCell ref="E612:F612"/>
    <mergeCell ref="E613:F613"/>
    <mergeCell ref="E614:F614"/>
    <mergeCell ref="E615:F615"/>
    <mergeCell ref="H617:I617"/>
    <mergeCell ref="A618:J618"/>
    <mergeCell ref="A619:J619"/>
    <mergeCell ref="E621:F621"/>
    <mergeCell ref="E603:F603"/>
    <mergeCell ref="H668:I668"/>
    <mergeCell ref="A669:J669"/>
    <mergeCell ref="A670:J670"/>
    <mergeCell ref="E672:F672"/>
    <mergeCell ref="E636:F636"/>
    <mergeCell ref="E625:F625"/>
    <mergeCell ref="E626:F626"/>
    <mergeCell ref="E627:F627"/>
    <mergeCell ref="E628:F628"/>
    <mergeCell ref="E629:F629"/>
    <mergeCell ref="H631:I631"/>
    <mergeCell ref="E633:F633"/>
    <mergeCell ref="E637:F637"/>
    <mergeCell ref="E638:F638"/>
    <mergeCell ref="E639:F639"/>
    <mergeCell ref="E663:F663"/>
    <mergeCell ref="E664:F664"/>
    <mergeCell ref="E665:F665"/>
    <mergeCell ref="E666:F666"/>
    <mergeCell ref="E655:F655"/>
    <mergeCell ref="H657:I657"/>
    <mergeCell ref="A658:J658"/>
    <mergeCell ref="A659:J659"/>
    <mergeCell ref="E662:F662"/>
    <mergeCell ref="A591:J591"/>
    <mergeCell ref="E604:F604"/>
    <mergeCell ref="H606:I606"/>
    <mergeCell ref="A607:J607"/>
    <mergeCell ref="A608:J608"/>
    <mergeCell ref="E610:F610"/>
    <mergeCell ref="E601:F601"/>
    <mergeCell ref="E602:F602"/>
    <mergeCell ref="H597:I597"/>
    <mergeCell ref="A598:J598"/>
    <mergeCell ref="A599:J599"/>
    <mergeCell ref="E594:F594"/>
    <mergeCell ref="E595:F595"/>
    <mergeCell ref="E573:F573"/>
    <mergeCell ref="E574:F574"/>
    <mergeCell ref="E575:F575"/>
    <mergeCell ref="E576:F576"/>
    <mergeCell ref="E565:F565"/>
    <mergeCell ref="E566:F566"/>
    <mergeCell ref="A570:J570"/>
    <mergeCell ref="E567:F567"/>
    <mergeCell ref="H569:I569"/>
    <mergeCell ref="A571:J571"/>
    <mergeCell ref="E577:F577"/>
    <mergeCell ref="H579:I579"/>
    <mergeCell ref="E593:F593"/>
    <mergeCell ref="A580:J580"/>
    <mergeCell ref="E583:F583"/>
    <mergeCell ref="E584:F584"/>
    <mergeCell ref="A581:J581"/>
    <mergeCell ref="E585:F585"/>
    <mergeCell ref="E586:F586"/>
    <mergeCell ref="E587:F587"/>
    <mergeCell ref="H589:I589"/>
    <mergeCell ref="A590:J590"/>
    <mergeCell ref="E545:F545"/>
    <mergeCell ref="A559:J559"/>
    <mergeCell ref="E562:F562"/>
    <mergeCell ref="E563:F563"/>
    <mergeCell ref="E564:F564"/>
    <mergeCell ref="E553:F553"/>
    <mergeCell ref="E554:F554"/>
    <mergeCell ref="E555:F555"/>
    <mergeCell ref="A551:J551"/>
    <mergeCell ref="H557:I557"/>
    <mergeCell ref="A558:J558"/>
    <mergeCell ref="E561:F561"/>
    <mergeCell ref="E546:F546"/>
    <mergeCell ref="E547:F547"/>
    <mergeCell ref="H549:I549"/>
    <mergeCell ref="A550:J550"/>
    <mergeCell ref="E532:F532"/>
    <mergeCell ref="E533:F533"/>
    <mergeCell ref="E534:F534"/>
    <mergeCell ref="E521:F521"/>
    <mergeCell ref="E522:F522"/>
    <mergeCell ref="E523:F523"/>
    <mergeCell ref="H525:I525"/>
    <mergeCell ref="A526:J526"/>
    <mergeCell ref="A527:J527"/>
    <mergeCell ref="E529:F529"/>
    <mergeCell ref="E530:F530"/>
    <mergeCell ref="E531:F531"/>
    <mergeCell ref="E543:F543"/>
    <mergeCell ref="E544:F544"/>
    <mergeCell ref="E535:F535"/>
    <mergeCell ref="E536:F536"/>
    <mergeCell ref="E537:F537"/>
    <mergeCell ref="E538:F538"/>
    <mergeCell ref="E539:F539"/>
    <mergeCell ref="H541:I541"/>
    <mergeCell ref="E518:F518"/>
    <mergeCell ref="E519:F519"/>
    <mergeCell ref="E520:F520"/>
    <mergeCell ref="E509:F509"/>
    <mergeCell ref="E510:F510"/>
    <mergeCell ref="E507:F507"/>
    <mergeCell ref="E508:F508"/>
    <mergeCell ref="H512:I512"/>
    <mergeCell ref="A513:J513"/>
    <mergeCell ref="A514:J514"/>
    <mergeCell ref="E516:F516"/>
    <mergeCell ref="E517:F517"/>
    <mergeCell ref="A505:J505"/>
    <mergeCell ref="E487:F487"/>
    <mergeCell ref="E488:F488"/>
    <mergeCell ref="E489:F489"/>
    <mergeCell ref="E490:F490"/>
    <mergeCell ref="E480:F480"/>
    <mergeCell ref="E481:F481"/>
    <mergeCell ref="E472:F472"/>
    <mergeCell ref="E463:F463"/>
    <mergeCell ref="E464:F464"/>
    <mergeCell ref="E465:F465"/>
    <mergeCell ref="E466:F466"/>
    <mergeCell ref="E499:F499"/>
    <mergeCell ref="E500:F500"/>
    <mergeCell ref="E501:F501"/>
    <mergeCell ref="E498:F498"/>
    <mergeCell ref="A494:J494"/>
    <mergeCell ref="E496:F496"/>
    <mergeCell ref="E497:F497"/>
    <mergeCell ref="H503:I503"/>
    <mergeCell ref="A504:J504"/>
    <mergeCell ref="A475:J475"/>
    <mergeCell ref="A476:J476"/>
    <mergeCell ref="E478:F478"/>
    <mergeCell ref="H459:I459"/>
    <mergeCell ref="E461:F461"/>
    <mergeCell ref="E462:F462"/>
    <mergeCell ref="H468:I468"/>
    <mergeCell ref="E470:F470"/>
    <mergeCell ref="E471:F471"/>
    <mergeCell ref="H474:I474"/>
    <mergeCell ref="E454:F454"/>
    <mergeCell ref="E455:F455"/>
    <mergeCell ref="E456:F456"/>
    <mergeCell ref="E457:F457"/>
    <mergeCell ref="E453:F453"/>
    <mergeCell ref="E437:F437"/>
    <mergeCell ref="E438:F438"/>
    <mergeCell ref="E444:F444"/>
    <mergeCell ref="E434:F434"/>
    <mergeCell ref="E435:F435"/>
    <mergeCell ref="E436:F436"/>
    <mergeCell ref="E423:F423"/>
    <mergeCell ref="E424:F424"/>
    <mergeCell ref="E425:F425"/>
    <mergeCell ref="E426:F426"/>
    <mergeCell ref="E427:F427"/>
    <mergeCell ref="E428:F428"/>
    <mergeCell ref="H413:I413"/>
    <mergeCell ref="E415:F415"/>
    <mergeCell ref="E395:F395"/>
    <mergeCell ref="E396:F396"/>
    <mergeCell ref="E397:F397"/>
    <mergeCell ref="E398:F398"/>
    <mergeCell ref="E399:F399"/>
    <mergeCell ref="E393:F393"/>
    <mergeCell ref="E394:F394"/>
    <mergeCell ref="E409:F409"/>
    <mergeCell ref="E410:F410"/>
    <mergeCell ref="E411:F411"/>
    <mergeCell ref="E405:F405"/>
    <mergeCell ref="E406:F406"/>
    <mergeCell ref="E407:F407"/>
    <mergeCell ref="E408:F408"/>
    <mergeCell ref="H401:I401"/>
    <mergeCell ref="E403:F403"/>
    <mergeCell ref="E404:F404"/>
    <mergeCell ref="H387:I387"/>
    <mergeCell ref="A388:J388"/>
    <mergeCell ref="A389:J389"/>
    <mergeCell ref="E391:F391"/>
    <mergeCell ref="E392:F392"/>
    <mergeCell ref="E381:F381"/>
    <mergeCell ref="E382:F382"/>
    <mergeCell ref="E383:F383"/>
    <mergeCell ref="E384:F384"/>
    <mergeCell ref="E385:F385"/>
    <mergeCell ref="E375:F375"/>
    <mergeCell ref="E376:F376"/>
    <mergeCell ref="E377:F377"/>
    <mergeCell ref="E378:F378"/>
    <mergeCell ref="E379:F379"/>
    <mergeCell ref="E380:F380"/>
    <mergeCell ref="E370:F370"/>
    <mergeCell ref="E371:F371"/>
    <mergeCell ref="E372:F372"/>
    <mergeCell ref="E373:F373"/>
    <mergeCell ref="E374:F374"/>
    <mergeCell ref="E361:F361"/>
    <mergeCell ref="E362:F362"/>
    <mergeCell ref="H364:I364"/>
    <mergeCell ref="A365:J365"/>
    <mergeCell ref="A366:J366"/>
    <mergeCell ref="E368:F368"/>
    <mergeCell ref="E369:F369"/>
    <mergeCell ref="E355:F355"/>
    <mergeCell ref="E356:F356"/>
    <mergeCell ref="E357:F357"/>
    <mergeCell ref="E358:F358"/>
    <mergeCell ref="E359:F359"/>
    <mergeCell ref="E360:F360"/>
    <mergeCell ref="E349:F349"/>
    <mergeCell ref="E350:F350"/>
    <mergeCell ref="E351:F351"/>
    <mergeCell ref="E352:F352"/>
    <mergeCell ref="E353:F353"/>
    <mergeCell ref="E354:F354"/>
    <mergeCell ref="E347:F347"/>
    <mergeCell ref="E348:F348"/>
    <mergeCell ref="E335:F335"/>
    <mergeCell ref="E336:F336"/>
    <mergeCell ref="E337:F337"/>
    <mergeCell ref="E338:F338"/>
    <mergeCell ref="E339:F339"/>
    <mergeCell ref="H341:I341"/>
    <mergeCell ref="A342:J342"/>
    <mergeCell ref="A343:J343"/>
    <mergeCell ref="E345:F345"/>
    <mergeCell ref="E346:F346"/>
    <mergeCell ref="E329:F329"/>
    <mergeCell ref="E330:F330"/>
    <mergeCell ref="E331:F331"/>
    <mergeCell ref="E332:F332"/>
    <mergeCell ref="E333:F333"/>
    <mergeCell ref="E334:F334"/>
    <mergeCell ref="E325:F325"/>
    <mergeCell ref="E326:F326"/>
    <mergeCell ref="E327:F327"/>
    <mergeCell ref="E328:F328"/>
    <mergeCell ref="E323:F323"/>
    <mergeCell ref="E324:F324"/>
    <mergeCell ref="E315:F315"/>
    <mergeCell ref="E316:F316"/>
    <mergeCell ref="E317:F317"/>
    <mergeCell ref="E309:F309"/>
    <mergeCell ref="E310:F310"/>
    <mergeCell ref="E311:F311"/>
    <mergeCell ref="E312:F312"/>
    <mergeCell ref="E313:F313"/>
    <mergeCell ref="E314:F314"/>
    <mergeCell ref="H319:I319"/>
    <mergeCell ref="A320:J320"/>
    <mergeCell ref="A321:J321"/>
    <mergeCell ref="E303:F303"/>
    <mergeCell ref="E304:F304"/>
    <mergeCell ref="E305:F305"/>
    <mergeCell ref="E306:F306"/>
    <mergeCell ref="E307:F307"/>
    <mergeCell ref="E308:F308"/>
    <mergeCell ref="E295:F295"/>
    <mergeCell ref="A298:J298"/>
    <mergeCell ref="A299:J299"/>
    <mergeCell ref="E301:F301"/>
    <mergeCell ref="E302:F302"/>
    <mergeCell ref="E289:F289"/>
    <mergeCell ref="E290:F290"/>
    <mergeCell ref="E291:F291"/>
    <mergeCell ref="E292:F292"/>
    <mergeCell ref="E293:F293"/>
    <mergeCell ref="E294:F294"/>
    <mergeCell ref="H297:I297"/>
    <mergeCell ref="E287:F287"/>
    <mergeCell ref="E288:F288"/>
    <mergeCell ref="E286:F286"/>
    <mergeCell ref="E267:F267"/>
    <mergeCell ref="E273:F273"/>
    <mergeCell ref="E274:F274"/>
    <mergeCell ref="E266:F266"/>
    <mergeCell ref="H260:I260"/>
    <mergeCell ref="A261:J261"/>
    <mergeCell ref="A262:J262"/>
    <mergeCell ref="E264:F264"/>
    <mergeCell ref="E265:F265"/>
    <mergeCell ref="H269:I269"/>
    <mergeCell ref="E271:F271"/>
    <mergeCell ref="E272:F272"/>
    <mergeCell ref="E275:F275"/>
    <mergeCell ref="E276:F276"/>
    <mergeCell ref="E277:F277"/>
    <mergeCell ref="E278:F278"/>
    <mergeCell ref="E279:F279"/>
    <mergeCell ref="H281:I281"/>
    <mergeCell ref="A282:J282"/>
    <mergeCell ref="A283:J283"/>
    <mergeCell ref="E285:F285"/>
    <mergeCell ref="E255:F255"/>
    <mergeCell ref="E256:F256"/>
    <mergeCell ref="E257:F257"/>
    <mergeCell ref="E258:F258"/>
    <mergeCell ref="E245:F245"/>
    <mergeCell ref="E246:F246"/>
    <mergeCell ref="E247:F247"/>
    <mergeCell ref="H249:I249"/>
    <mergeCell ref="A250:J250"/>
    <mergeCell ref="A251:J251"/>
    <mergeCell ref="E253:F253"/>
    <mergeCell ref="E254:F254"/>
    <mergeCell ref="A238:J238"/>
    <mergeCell ref="A239:J239"/>
    <mergeCell ref="E241:F241"/>
    <mergeCell ref="E242:F242"/>
    <mergeCell ref="E243:F243"/>
    <mergeCell ref="E244:F244"/>
    <mergeCell ref="E231:F231"/>
    <mergeCell ref="E232:F232"/>
    <mergeCell ref="E233:F233"/>
    <mergeCell ref="E234:F234"/>
    <mergeCell ref="E235:F235"/>
    <mergeCell ref="H237:I237"/>
    <mergeCell ref="E223:F223"/>
    <mergeCell ref="E224:F224"/>
    <mergeCell ref="E225:F225"/>
    <mergeCell ref="H227:I227"/>
    <mergeCell ref="A228:J228"/>
    <mergeCell ref="A229:J229"/>
    <mergeCell ref="E215:F215"/>
    <mergeCell ref="E216:F216"/>
    <mergeCell ref="E217:F217"/>
    <mergeCell ref="H219:I219"/>
    <mergeCell ref="A220:J220"/>
    <mergeCell ref="A221:J221"/>
    <mergeCell ref="E207:F207"/>
    <mergeCell ref="E208:F208"/>
    <mergeCell ref="E209:F209"/>
    <mergeCell ref="H211:I211"/>
    <mergeCell ref="A212:J212"/>
    <mergeCell ref="A213:J213"/>
    <mergeCell ref="E199:F199"/>
    <mergeCell ref="E200:F200"/>
    <mergeCell ref="E201:F201"/>
    <mergeCell ref="H203:I203"/>
    <mergeCell ref="A204:J204"/>
    <mergeCell ref="A205:J205"/>
    <mergeCell ref="A192:J192"/>
    <mergeCell ref="A193:J193"/>
    <mergeCell ref="E195:F195"/>
    <mergeCell ref="E196:F196"/>
    <mergeCell ref="E197:F197"/>
    <mergeCell ref="E198:F198"/>
    <mergeCell ref="E185:F185"/>
    <mergeCell ref="E186:F186"/>
    <mergeCell ref="E187:F187"/>
    <mergeCell ref="E188:F188"/>
    <mergeCell ref="E189:F189"/>
    <mergeCell ref="H191:I191"/>
    <mergeCell ref="E177:F177"/>
    <mergeCell ref="H179:I179"/>
    <mergeCell ref="A180:J180"/>
    <mergeCell ref="A181:J181"/>
    <mergeCell ref="E183:F183"/>
    <mergeCell ref="E184:F184"/>
    <mergeCell ref="E169:F169"/>
    <mergeCell ref="H171:I171"/>
    <mergeCell ref="A172:J172"/>
    <mergeCell ref="A173:J173"/>
    <mergeCell ref="E175:F175"/>
    <mergeCell ref="E176:F176"/>
    <mergeCell ref="H162:I162"/>
    <mergeCell ref="A163:J163"/>
    <mergeCell ref="A164:J164"/>
    <mergeCell ref="E166:F166"/>
    <mergeCell ref="E167:F167"/>
    <mergeCell ref="E168:F168"/>
    <mergeCell ref="A154:J154"/>
    <mergeCell ref="A155:J155"/>
    <mergeCell ref="E157:F157"/>
    <mergeCell ref="E158:F158"/>
    <mergeCell ref="E159:F159"/>
    <mergeCell ref="E160:F160"/>
    <mergeCell ref="E147:F147"/>
    <mergeCell ref="E148:F148"/>
    <mergeCell ref="E149:F149"/>
    <mergeCell ref="E150:F150"/>
    <mergeCell ref="E151:F151"/>
    <mergeCell ref="H153:I153"/>
    <mergeCell ref="E139:F139"/>
    <mergeCell ref="E140:F140"/>
    <mergeCell ref="E141:F141"/>
    <mergeCell ref="H143:I143"/>
    <mergeCell ref="A144:J144"/>
    <mergeCell ref="A145:J145"/>
    <mergeCell ref="E131:F131"/>
    <mergeCell ref="E132:F132"/>
    <mergeCell ref="H134:I134"/>
    <mergeCell ref="A135:J135"/>
    <mergeCell ref="A136:J136"/>
    <mergeCell ref="E138:F138"/>
    <mergeCell ref="E125:F125"/>
    <mergeCell ref="E126:F126"/>
    <mergeCell ref="E127:F127"/>
    <mergeCell ref="E128:F128"/>
    <mergeCell ref="E129:F129"/>
    <mergeCell ref="E130:F130"/>
    <mergeCell ref="E117:F117"/>
    <mergeCell ref="E118:F118"/>
    <mergeCell ref="H120:I120"/>
    <mergeCell ref="A121:J121"/>
    <mergeCell ref="A122:J122"/>
    <mergeCell ref="E124:F124"/>
    <mergeCell ref="E111:F111"/>
    <mergeCell ref="E112:F112"/>
    <mergeCell ref="E113:F113"/>
    <mergeCell ref="E114:F114"/>
    <mergeCell ref="E115:F115"/>
    <mergeCell ref="E116:F116"/>
    <mergeCell ref="E103:F103"/>
    <mergeCell ref="E104:F104"/>
    <mergeCell ref="H106:I106"/>
    <mergeCell ref="A107:J107"/>
    <mergeCell ref="A108:J108"/>
    <mergeCell ref="E110:F110"/>
    <mergeCell ref="H96:I96"/>
    <mergeCell ref="A97:J97"/>
    <mergeCell ref="A98:J98"/>
    <mergeCell ref="E100:F100"/>
    <mergeCell ref="E101:F101"/>
    <mergeCell ref="E102:F102"/>
    <mergeCell ref="E89:F89"/>
    <mergeCell ref="E90:F90"/>
    <mergeCell ref="E91:F91"/>
    <mergeCell ref="E92:F92"/>
    <mergeCell ref="E93:F93"/>
    <mergeCell ref="E94:F94"/>
    <mergeCell ref="A82:J82"/>
    <mergeCell ref="E84:F84"/>
    <mergeCell ref="E85:F85"/>
    <mergeCell ref="E86:F86"/>
    <mergeCell ref="E87:F87"/>
    <mergeCell ref="E88:F88"/>
    <mergeCell ref="E75:F75"/>
    <mergeCell ref="E76:F76"/>
    <mergeCell ref="E77:F77"/>
    <mergeCell ref="E78:F78"/>
    <mergeCell ref="H80:I80"/>
    <mergeCell ref="A81:J81"/>
    <mergeCell ref="A68:J68"/>
    <mergeCell ref="A69:J69"/>
    <mergeCell ref="E71:F71"/>
    <mergeCell ref="E72:F72"/>
    <mergeCell ref="E73:F73"/>
    <mergeCell ref="E74:F74"/>
    <mergeCell ref="E61:F61"/>
    <mergeCell ref="E62:F62"/>
    <mergeCell ref="E63:F63"/>
    <mergeCell ref="E64:F64"/>
    <mergeCell ref="E65:F65"/>
    <mergeCell ref="H67:I67"/>
    <mergeCell ref="E53:F53"/>
    <mergeCell ref="E54:F54"/>
    <mergeCell ref="E55:F55"/>
    <mergeCell ref="E56:F56"/>
    <mergeCell ref="H58:I58"/>
    <mergeCell ref="E60:F60"/>
    <mergeCell ref="E45:F45"/>
    <mergeCell ref="E46:F46"/>
    <mergeCell ref="E47:F47"/>
    <mergeCell ref="H49:I49"/>
    <mergeCell ref="A50:J50"/>
    <mergeCell ref="A51:J51"/>
    <mergeCell ref="A38:J38"/>
    <mergeCell ref="E40:F40"/>
    <mergeCell ref="E41:F41"/>
    <mergeCell ref="E42:F42"/>
    <mergeCell ref="E43:F43"/>
    <mergeCell ref="E44:F44"/>
    <mergeCell ref="E31:F31"/>
    <mergeCell ref="E32:F32"/>
    <mergeCell ref="E33:F33"/>
    <mergeCell ref="E34:F34"/>
    <mergeCell ref="H36:I36"/>
    <mergeCell ref="A37:J37"/>
    <mergeCell ref="A24:J24"/>
    <mergeCell ref="A25:J25"/>
    <mergeCell ref="E27:F27"/>
    <mergeCell ref="E28:F28"/>
    <mergeCell ref="E29:F29"/>
    <mergeCell ref="E30:F30"/>
    <mergeCell ref="E15:F15"/>
    <mergeCell ref="H17:I17"/>
    <mergeCell ref="E19:F19"/>
    <mergeCell ref="E20:F20"/>
    <mergeCell ref="E21:F21"/>
    <mergeCell ref="H23:I23"/>
    <mergeCell ref="A9:J9"/>
    <mergeCell ref="A10:J10"/>
    <mergeCell ref="E11:F11"/>
    <mergeCell ref="E12:F12"/>
    <mergeCell ref="E13:F13"/>
    <mergeCell ref="E14:F14"/>
  </mergeCell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>
    <oddHeader>&amp;L &amp;C &amp;R</oddHeader>
    <oddFooter>&amp;L COMPOSIÇÕES ANALÍTICAS UNITÁRIAS&amp;C 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S52"/>
  <sheetViews>
    <sheetView view="pageBreakPreview" zoomScale="80" zoomScaleNormal="100" zoomScaleSheetLayoutView="80" workbookViewId="0">
      <selection activeCell="G3" sqref="G3"/>
    </sheetView>
  </sheetViews>
  <sheetFormatPr defaultColWidth="9.140625" defaultRowHeight="12.75" x14ac:dyDescent="0.25"/>
  <cols>
    <col min="1" max="1" width="9.140625" style="29"/>
    <col min="2" max="2" width="38.42578125" style="29" customWidth="1"/>
    <col min="3" max="3" width="14" style="29" customWidth="1"/>
    <col min="4" max="5" width="7.42578125" style="29" customWidth="1"/>
    <col min="6" max="6" width="14.42578125" style="29" bestFit="1" customWidth="1"/>
    <col min="7" max="7" width="13.85546875" style="29" bestFit="1" customWidth="1"/>
    <col min="8" max="8" width="15.5703125" style="29" bestFit="1" customWidth="1"/>
    <col min="9" max="9" width="13.85546875" style="29" bestFit="1" customWidth="1"/>
    <col min="10" max="15" width="13.85546875" style="29" customWidth="1"/>
    <col min="16" max="18" width="13.85546875" style="29" bestFit="1" customWidth="1"/>
    <col min="19" max="16384" width="9.140625" style="29"/>
  </cols>
  <sheetData>
    <row r="1" spans="1:19" ht="13.5" customHeight="1" x14ac:dyDescent="0.25">
      <c r="B1" s="30" t="s">
        <v>294</v>
      </c>
      <c r="G1" s="58"/>
      <c r="H1" s="58"/>
      <c r="I1" s="58"/>
      <c r="J1" s="58"/>
      <c r="K1" s="59"/>
      <c r="L1" s="155" t="s">
        <v>282</v>
      </c>
      <c r="M1" s="156"/>
      <c r="N1" s="156"/>
      <c r="O1" s="156"/>
      <c r="P1" s="156"/>
      <c r="Q1" s="157"/>
    </row>
    <row r="2" spans="1:19" ht="13.5" customHeight="1" x14ac:dyDescent="0.25">
      <c r="B2" s="30" t="s">
        <v>279</v>
      </c>
      <c r="G2" s="58"/>
      <c r="H2" s="58"/>
      <c r="I2" s="58"/>
      <c r="J2" s="58"/>
      <c r="K2" s="59"/>
      <c r="L2" s="158"/>
      <c r="M2" s="159"/>
      <c r="N2" s="159"/>
      <c r="O2" s="159"/>
      <c r="P2" s="159"/>
      <c r="Q2" s="160"/>
    </row>
    <row r="3" spans="1:19" ht="13.5" customHeight="1" x14ac:dyDescent="0.25">
      <c r="B3" s="30" t="s">
        <v>280</v>
      </c>
      <c r="G3" s="58"/>
      <c r="H3" s="58"/>
      <c r="I3" s="58"/>
      <c r="J3" s="58"/>
      <c r="K3" s="59"/>
      <c r="L3" s="158"/>
      <c r="M3" s="159"/>
      <c r="N3" s="159"/>
      <c r="O3" s="159"/>
      <c r="P3" s="159"/>
      <c r="Q3" s="160"/>
    </row>
    <row r="4" spans="1:19" ht="13.5" customHeight="1" x14ac:dyDescent="0.25">
      <c r="B4" s="30" t="s">
        <v>281</v>
      </c>
      <c r="G4" s="58"/>
      <c r="H4" s="58"/>
      <c r="I4" s="58"/>
      <c r="J4" s="58"/>
      <c r="K4" s="59"/>
      <c r="L4" s="161"/>
      <c r="M4" s="162"/>
      <c r="N4" s="162"/>
      <c r="O4" s="162"/>
      <c r="P4" s="162"/>
      <c r="Q4" s="163"/>
    </row>
    <row r="5" spans="1:19" x14ac:dyDescent="0.25">
      <c r="B5" s="31"/>
    </row>
    <row r="6" spans="1:19" s="51" customFormat="1" ht="16.899999999999999" customHeight="1" x14ac:dyDescent="0.25">
      <c r="A6" s="48"/>
      <c r="B6" s="49" t="s">
        <v>370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7"/>
    </row>
    <row r="7" spans="1:19" x14ac:dyDescent="0.25">
      <c r="B7" s="31"/>
      <c r="C7" s="31"/>
      <c r="D7" s="31"/>
      <c r="E7" s="31"/>
      <c r="F7" s="31"/>
    </row>
    <row r="9" spans="1:19" s="32" customFormat="1" ht="12" x14ac:dyDescent="0.25">
      <c r="A9" s="164" t="s">
        <v>1</v>
      </c>
      <c r="B9" s="164" t="s">
        <v>371</v>
      </c>
      <c r="C9" s="166" t="s">
        <v>384</v>
      </c>
      <c r="D9" s="166" t="s">
        <v>372</v>
      </c>
      <c r="E9" s="52" t="s">
        <v>372</v>
      </c>
      <c r="F9" s="168" t="s">
        <v>373</v>
      </c>
      <c r="G9" s="168" t="s">
        <v>374</v>
      </c>
      <c r="H9" s="168" t="s">
        <v>375</v>
      </c>
      <c r="I9" s="168" t="s">
        <v>376</v>
      </c>
      <c r="J9" s="168" t="s">
        <v>377</v>
      </c>
      <c r="K9" s="168" t="s">
        <v>378</v>
      </c>
      <c r="L9" s="168" t="s">
        <v>385</v>
      </c>
      <c r="M9" s="168" t="s">
        <v>386</v>
      </c>
      <c r="N9" s="168" t="s">
        <v>387</v>
      </c>
      <c r="O9" s="168" t="s">
        <v>388</v>
      </c>
      <c r="P9" s="168" t="s">
        <v>389</v>
      </c>
      <c r="Q9" s="168" t="s">
        <v>390</v>
      </c>
    </row>
    <row r="10" spans="1:19" s="32" customFormat="1" ht="12" x14ac:dyDescent="0.25">
      <c r="A10" s="165"/>
      <c r="B10" s="165"/>
      <c r="C10" s="167"/>
      <c r="D10" s="167"/>
      <c r="E10" s="52" t="s">
        <v>379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</row>
    <row r="11" spans="1:19" s="32" customFormat="1" ht="12" x14ac:dyDescent="0.25">
      <c r="A11" s="43"/>
      <c r="B11" s="60"/>
      <c r="C11" s="33"/>
      <c r="D11" s="33"/>
    </row>
    <row r="12" spans="1:19" s="32" customFormat="1" ht="15" customHeight="1" x14ac:dyDescent="0.25">
      <c r="A12" s="170" t="e">
        <f>#REF!</f>
        <v>#REF!</v>
      </c>
      <c r="B12" s="172" t="e">
        <f>#REF!</f>
        <v>#REF!</v>
      </c>
      <c r="C12" s="174">
        <f>'PLANILHA NÃO DES'!I11</f>
        <v>256659.99</v>
      </c>
      <c r="D12" s="176">
        <f>C12/$C$33</f>
        <v>6.5209348032004372E-2</v>
      </c>
      <c r="E12" s="34" t="s">
        <v>372</v>
      </c>
      <c r="F12" s="35">
        <f>SUM(F15,F17,F19,F21,F23,F25,F27,F29,F31)/($C$33-$C$12)</f>
        <v>3.4186649866126885E-2</v>
      </c>
      <c r="G12" s="35">
        <f t="shared" ref="G12:Q12" si="0">SUM(G15,G17,G19,G21,G23,G25,G27,G29,G31)/($C$33-$C$12)</f>
        <v>4.39971813387625E-2</v>
      </c>
      <c r="H12" s="35">
        <f t="shared" si="0"/>
        <v>5.5145307438405719E-2</v>
      </c>
      <c r="I12" s="35">
        <f t="shared" si="0"/>
        <v>8.7679534956446287E-2</v>
      </c>
      <c r="J12" s="35">
        <f t="shared" si="0"/>
        <v>0.11446389617121169</v>
      </c>
      <c r="K12" s="35">
        <f t="shared" si="0"/>
        <v>0.15350401838690877</v>
      </c>
      <c r="L12" s="35">
        <f t="shared" si="0"/>
        <v>0.14365113980862679</v>
      </c>
      <c r="M12" s="35">
        <f t="shared" si="0"/>
        <v>0.10831526273026661</v>
      </c>
      <c r="N12" s="35">
        <f t="shared" si="0"/>
        <v>0.10586720109788046</v>
      </c>
      <c r="O12" s="35">
        <f t="shared" si="0"/>
        <v>8.2923551092533354E-2</v>
      </c>
      <c r="P12" s="35">
        <f t="shared" si="0"/>
        <v>5.6831141200258277E-2</v>
      </c>
      <c r="Q12" s="35">
        <f t="shared" si="0"/>
        <v>1.3435115912572874E-2</v>
      </c>
      <c r="R12" s="36">
        <f>SUM(F12:Q12)</f>
        <v>1.0000000000000002</v>
      </c>
      <c r="S12" s="36"/>
    </row>
    <row r="13" spans="1:19" s="32" customFormat="1" ht="15" customHeight="1" x14ac:dyDescent="0.25">
      <c r="A13" s="171"/>
      <c r="B13" s="173"/>
      <c r="C13" s="175"/>
      <c r="D13" s="177"/>
      <c r="E13" s="34" t="s">
        <v>379</v>
      </c>
      <c r="F13" s="37">
        <f>F12*$C$12</f>
        <v>8774.3452127736273</v>
      </c>
      <c r="G13" s="37">
        <f t="shared" ref="G13:Q13" si="1">G12*$C$12</f>
        <v>11292.31612243497</v>
      </c>
      <c r="H13" s="37">
        <f t="shared" si="1"/>
        <v>14153.594055688138</v>
      </c>
      <c r="I13" s="37">
        <f t="shared" si="1"/>
        <v>22503.828565126154</v>
      </c>
      <c r="J13" s="37">
        <f t="shared" si="1"/>
        <v>29378.302446664231</v>
      </c>
      <c r="K13" s="37">
        <f t="shared" si="1"/>
        <v>39398.339824143819</v>
      </c>
      <c r="L13" s="37">
        <f t="shared" si="1"/>
        <v>36869.500106770749</v>
      </c>
      <c r="M13" s="37">
        <f t="shared" si="1"/>
        <v>27800.194249197601</v>
      </c>
      <c r="N13" s="37">
        <f t="shared" si="1"/>
        <v>27171.874775109987</v>
      </c>
      <c r="O13" s="37">
        <f t="shared" si="1"/>
        <v>21283.157794174098</v>
      </c>
      <c r="P13" s="37">
        <f t="shared" si="1"/>
        <v>14586.280132146876</v>
      </c>
      <c r="Q13" s="37">
        <f t="shared" si="1"/>
        <v>3448.2567157697945</v>
      </c>
      <c r="R13" s="63">
        <f>SUM(F13:Q13)</f>
        <v>256659.99000000005</v>
      </c>
      <c r="S13" s="38"/>
    </row>
    <row r="14" spans="1:19" s="32" customFormat="1" ht="15" customHeight="1" x14ac:dyDescent="0.25">
      <c r="A14" s="170" t="e">
        <f>#REF!</f>
        <v>#REF!</v>
      </c>
      <c r="B14" s="172" t="e">
        <f>#REF!</f>
        <v>#REF!</v>
      </c>
      <c r="C14" s="174">
        <f>'PLANILHA NÃO DES'!I13</f>
        <v>192741.47</v>
      </c>
      <c r="D14" s="176">
        <f t="shared" ref="D14" si="2">C14/$C$33</f>
        <v>4.8969633316942505E-2</v>
      </c>
      <c r="E14" s="34" t="s">
        <v>372</v>
      </c>
      <c r="F14" s="35">
        <v>0.43</v>
      </c>
      <c r="G14" s="35">
        <v>0.04</v>
      </c>
      <c r="H14" s="35">
        <v>0.04</v>
      </c>
      <c r="I14" s="35">
        <v>0.06</v>
      </c>
      <c r="J14" s="35">
        <v>0.06</v>
      </c>
      <c r="K14" s="35">
        <v>0.08</v>
      </c>
      <c r="L14" s="35">
        <v>0.08</v>
      </c>
      <c r="M14" s="35">
        <v>0.05</v>
      </c>
      <c r="N14" s="35">
        <v>0.05</v>
      </c>
      <c r="O14" s="35">
        <v>0.05</v>
      </c>
      <c r="P14" s="35">
        <v>0.03</v>
      </c>
      <c r="Q14" s="35">
        <v>0.03</v>
      </c>
      <c r="R14" s="55">
        <f>SUM(F14:Q14)</f>
        <v>1.0000000000000002</v>
      </c>
    </row>
    <row r="15" spans="1:19" s="32" customFormat="1" ht="15" customHeight="1" x14ac:dyDescent="0.25">
      <c r="A15" s="171"/>
      <c r="B15" s="173"/>
      <c r="C15" s="175"/>
      <c r="D15" s="177"/>
      <c r="E15" s="34" t="s">
        <v>379</v>
      </c>
      <c r="F15" s="37">
        <f>$C$14*F14</f>
        <v>82878.8321</v>
      </c>
      <c r="G15" s="37">
        <f t="shared" ref="G15:Q15" si="3">$C$14*G14</f>
        <v>7709.6588000000002</v>
      </c>
      <c r="H15" s="37">
        <f t="shared" si="3"/>
        <v>7709.6588000000002</v>
      </c>
      <c r="I15" s="37">
        <f t="shared" si="3"/>
        <v>11564.4882</v>
      </c>
      <c r="J15" s="37">
        <f t="shared" si="3"/>
        <v>11564.4882</v>
      </c>
      <c r="K15" s="37">
        <f t="shared" si="3"/>
        <v>15419.3176</v>
      </c>
      <c r="L15" s="37">
        <f t="shared" si="3"/>
        <v>15419.3176</v>
      </c>
      <c r="M15" s="37">
        <f t="shared" si="3"/>
        <v>9637.0735000000004</v>
      </c>
      <c r="N15" s="37">
        <f t="shared" si="3"/>
        <v>9637.0735000000004</v>
      </c>
      <c r="O15" s="37">
        <f t="shared" si="3"/>
        <v>9637.0735000000004</v>
      </c>
      <c r="P15" s="37">
        <f t="shared" si="3"/>
        <v>5782.2440999999999</v>
      </c>
      <c r="Q15" s="37">
        <f t="shared" si="3"/>
        <v>5782.2440999999999</v>
      </c>
      <c r="R15" s="56">
        <f t="shared" ref="R15:R31" si="4">SUM(F15:Q15)</f>
        <v>192741.47000000003</v>
      </c>
      <c r="S15" s="56"/>
    </row>
    <row r="16" spans="1:19" s="32" customFormat="1" ht="15" customHeight="1" x14ac:dyDescent="0.25">
      <c r="A16" s="170" t="e">
        <f>#REF!</f>
        <v>#REF!</v>
      </c>
      <c r="B16" s="172" t="e">
        <f>#REF!</f>
        <v>#REF!</v>
      </c>
      <c r="C16" s="174">
        <f>'PLANILHA NÃO DES'!I34</f>
        <v>369492.82</v>
      </c>
      <c r="D16" s="176">
        <f t="shared" ref="D16" si="5">C16/$C$33</f>
        <v>9.3876672771267336E-2</v>
      </c>
      <c r="E16" s="34" t="s">
        <v>372</v>
      </c>
      <c r="F16" s="35">
        <v>0</v>
      </c>
      <c r="G16" s="35">
        <v>0.03</v>
      </c>
      <c r="H16" s="35">
        <v>0.06</v>
      </c>
      <c r="I16" s="35">
        <v>0.09</v>
      </c>
      <c r="J16" s="35">
        <v>0.11</v>
      </c>
      <c r="K16" s="35">
        <v>0.15</v>
      </c>
      <c r="L16" s="35">
        <v>0.19</v>
      </c>
      <c r="M16" s="35">
        <v>0.14000000000000001</v>
      </c>
      <c r="N16" s="35">
        <v>0.1</v>
      </c>
      <c r="O16" s="35">
        <v>7.0000000000000007E-2</v>
      </c>
      <c r="P16" s="35">
        <v>0.06</v>
      </c>
      <c r="Q16" s="35">
        <v>0</v>
      </c>
      <c r="R16" s="55">
        <f t="shared" si="4"/>
        <v>1</v>
      </c>
    </row>
    <row r="17" spans="1:18" s="32" customFormat="1" ht="15" customHeight="1" x14ac:dyDescent="0.25">
      <c r="A17" s="171"/>
      <c r="B17" s="173"/>
      <c r="C17" s="175"/>
      <c r="D17" s="177"/>
      <c r="E17" s="34" t="s">
        <v>379</v>
      </c>
      <c r="F17" s="37">
        <f>$C$16*F16</f>
        <v>0</v>
      </c>
      <c r="G17" s="37">
        <f t="shared" ref="G17:Q17" si="6">$C$16*G16</f>
        <v>11084.784599999999</v>
      </c>
      <c r="H17" s="37">
        <f t="shared" si="6"/>
        <v>22169.569199999998</v>
      </c>
      <c r="I17" s="37">
        <f t="shared" si="6"/>
        <v>33254.353799999997</v>
      </c>
      <c r="J17" s="37">
        <f t="shared" si="6"/>
        <v>40644.210200000001</v>
      </c>
      <c r="K17" s="37">
        <f t="shared" si="6"/>
        <v>55423.923000000003</v>
      </c>
      <c r="L17" s="37">
        <f t="shared" si="6"/>
        <v>70203.635800000004</v>
      </c>
      <c r="M17" s="37">
        <f t="shared" si="6"/>
        <v>51728.994800000008</v>
      </c>
      <c r="N17" s="37">
        <f t="shared" si="6"/>
        <v>36949.281999999999</v>
      </c>
      <c r="O17" s="37">
        <f t="shared" si="6"/>
        <v>25864.497400000004</v>
      </c>
      <c r="P17" s="37">
        <f t="shared" si="6"/>
        <v>22169.569199999998</v>
      </c>
      <c r="Q17" s="37">
        <f t="shared" si="6"/>
        <v>0</v>
      </c>
      <c r="R17" s="56">
        <f t="shared" si="4"/>
        <v>369492.81999999995</v>
      </c>
    </row>
    <row r="18" spans="1:18" s="32" customFormat="1" ht="15" customHeight="1" x14ac:dyDescent="0.25">
      <c r="A18" s="170" t="e">
        <f>#REF!</f>
        <v>#REF!</v>
      </c>
      <c r="B18" s="172" t="e">
        <f>#REF!</f>
        <v>#REF!</v>
      </c>
      <c r="C18" s="174">
        <f>'PLANILHA NÃO DES'!I48</f>
        <v>1638685.2</v>
      </c>
      <c r="D18" s="176">
        <f t="shared" ref="D18" si="7">C18/$C$33</f>
        <v>0.41633911667219614</v>
      </c>
      <c r="E18" s="34" t="s">
        <v>372</v>
      </c>
      <c r="F18" s="35">
        <v>0.01</v>
      </c>
      <c r="G18" s="35">
        <v>0.05</v>
      </c>
      <c r="H18" s="35">
        <v>0.06</v>
      </c>
      <c r="I18" s="35">
        <v>0.1</v>
      </c>
      <c r="J18" s="35">
        <v>0.15</v>
      </c>
      <c r="K18" s="35">
        <v>0.2</v>
      </c>
      <c r="L18" s="35">
        <v>0.15</v>
      </c>
      <c r="M18" s="35">
        <v>0.1</v>
      </c>
      <c r="N18" s="35">
        <v>0.09</v>
      </c>
      <c r="O18" s="35">
        <v>0.05</v>
      </c>
      <c r="P18" s="35">
        <v>0.04</v>
      </c>
      <c r="Q18" s="35"/>
      <c r="R18" s="55">
        <f t="shared" si="4"/>
        <v>1</v>
      </c>
    </row>
    <row r="19" spans="1:18" s="32" customFormat="1" ht="15" customHeight="1" x14ac:dyDescent="0.25">
      <c r="A19" s="171"/>
      <c r="B19" s="173"/>
      <c r="C19" s="175"/>
      <c r="D19" s="177"/>
      <c r="E19" s="34" t="s">
        <v>379</v>
      </c>
      <c r="F19" s="37">
        <f>$C$18*F18</f>
        <v>16386.851999999999</v>
      </c>
      <c r="G19" s="37">
        <f t="shared" ref="G19:Q19" si="8">$C$18*G18</f>
        <v>81934.260000000009</v>
      </c>
      <c r="H19" s="37">
        <f t="shared" si="8"/>
        <v>98321.111999999994</v>
      </c>
      <c r="I19" s="37">
        <f t="shared" si="8"/>
        <v>163868.52000000002</v>
      </c>
      <c r="J19" s="37">
        <f t="shared" si="8"/>
        <v>245802.77999999997</v>
      </c>
      <c r="K19" s="37">
        <f t="shared" si="8"/>
        <v>327737.04000000004</v>
      </c>
      <c r="L19" s="37">
        <f t="shared" si="8"/>
        <v>245802.77999999997</v>
      </c>
      <c r="M19" s="37">
        <f t="shared" si="8"/>
        <v>163868.52000000002</v>
      </c>
      <c r="N19" s="37">
        <f t="shared" si="8"/>
        <v>147481.66799999998</v>
      </c>
      <c r="O19" s="37">
        <f t="shared" si="8"/>
        <v>81934.260000000009</v>
      </c>
      <c r="P19" s="37">
        <f t="shared" si="8"/>
        <v>65547.407999999996</v>
      </c>
      <c r="Q19" s="37">
        <f t="shared" si="8"/>
        <v>0</v>
      </c>
      <c r="R19" s="56">
        <f t="shared" si="4"/>
        <v>1638685.2000000002</v>
      </c>
    </row>
    <row r="20" spans="1:18" s="32" customFormat="1" ht="15" customHeight="1" x14ac:dyDescent="0.25">
      <c r="A20" s="170" t="e">
        <f>#REF!</f>
        <v>#REF!</v>
      </c>
      <c r="B20" s="172" t="e">
        <f>#REF!</f>
        <v>#REF!</v>
      </c>
      <c r="C20" s="174">
        <f>'PLANILHA NÃO DES'!I73</f>
        <v>47824.26</v>
      </c>
      <c r="D20" s="176">
        <f t="shared" ref="D20" si="9">C20/$C$33</f>
        <v>1.2150662106365178E-2</v>
      </c>
      <c r="E20" s="34" t="s">
        <v>372</v>
      </c>
      <c r="F20" s="35"/>
      <c r="G20" s="35">
        <v>0</v>
      </c>
      <c r="H20" s="35">
        <v>0.05</v>
      </c>
      <c r="I20" s="35">
        <v>0.1</v>
      </c>
      <c r="J20" s="35">
        <v>0.15</v>
      </c>
      <c r="K20" s="35">
        <v>0.2</v>
      </c>
      <c r="L20" s="35">
        <v>0.15</v>
      </c>
      <c r="M20" s="35">
        <v>0.1</v>
      </c>
      <c r="N20" s="35">
        <v>0.1</v>
      </c>
      <c r="O20" s="35">
        <v>0.1</v>
      </c>
      <c r="P20" s="35">
        <v>0.05</v>
      </c>
      <c r="Q20" s="35"/>
      <c r="R20" s="55">
        <f t="shared" si="4"/>
        <v>1</v>
      </c>
    </row>
    <row r="21" spans="1:18" s="32" customFormat="1" ht="15" customHeight="1" x14ac:dyDescent="0.25">
      <c r="A21" s="171"/>
      <c r="B21" s="173"/>
      <c r="C21" s="175"/>
      <c r="D21" s="177"/>
      <c r="E21" s="34" t="s">
        <v>379</v>
      </c>
      <c r="F21" s="37">
        <f>$C$20*F20</f>
        <v>0</v>
      </c>
      <c r="G21" s="37">
        <f t="shared" ref="G21:Q21" si="10">$C$20*G20</f>
        <v>0</v>
      </c>
      <c r="H21" s="37">
        <f t="shared" si="10"/>
        <v>2391.2130000000002</v>
      </c>
      <c r="I21" s="37">
        <f t="shared" si="10"/>
        <v>4782.4260000000004</v>
      </c>
      <c r="J21" s="37">
        <f t="shared" si="10"/>
        <v>7173.6390000000001</v>
      </c>
      <c r="K21" s="37">
        <f t="shared" si="10"/>
        <v>9564.8520000000008</v>
      </c>
      <c r="L21" s="37">
        <f t="shared" si="10"/>
        <v>7173.6390000000001</v>
      </c>
      <c r="M21" s="37">
        <f t="shared" si="10"/>
        <v>4782.4260000000004</v>
      </c>
      <c r="N21" s="37">
        <f t="shared" si="10"/>
        <v>4782.4260000000004</v>
      </c>
      <c r="O21" s="37">
        <f t="shared" si="10"/>
        <v>4782.4260000000004</v>
      </c>
      <c r="P21" s="37">
        <f t="shared" si="10"/>
        <v>2391.2130000000002</v>
      </c>
      <c r="Q21" s="37">
        <f t="shared" si="10"/>
        <v>0</v>
      </c>
      <c r="R21" s="56">
        <f t="shared" si="4"/>
        <v>47824.260000000009</v>
      </c>
    </row>
    <row r="22" spans="1:18" s="32" customFormat="1" ht="15" customHeight="1" x14ac:dyDescent="0.25">
      <c r="A22" s="170" t="e">
        <f>#REF!</f>
        <v>#REF!</v>
      </c>
      <c r="B22" s="172" t="e">
        <f>#REF!</f>
        <v>#REF!</v>
      </c>
      <c r="C22" s="174">
        <f>'PLANILHA NÃO DES'!I75</f>
        <v>42946.78</v>
      </c>
      <c r="D22" s="176">
        <f t="shared" ref="D22" si="11">C22/$C$33</f>
        <v>1.0911445620620202E-2</v>
      </c>
      <c r="E22" s="34" t="s">
        <v>372</v>
      </c>
      <c r="F22" s="35">
        <v>0.03</v>
      </c>
      <c r="G22" s="35">
        <v>0.1</v>
      </c>
      <c r="H22" s="35">
        <v>0.15</v>
      </c>
      <c r="I22" s="35">
        <v>0.2</v>
      </c>
      <c r="J22" s="35">
        <v>0.18</v>
      </c>
      <c r="K22" s="35">
        <v>0.15</v>
      </c>
      <c r="L22" s="35">
        <v>0.1</v>
      </c>
      <c r="M22" s="35">
        <v>0.03</v>
      </c>
      <c r="N22" s="35">
        <v>0.03</v>
      </c>
      <c r="O22" s="35">
        <v>0.03</v>
      </c>
      <c r="P22" s="35"/>
      <c r="Q22" s="35"/>
      <c r="R22" s="55">
        <f t="shared" si="4"/>
        <v>1</v>
      </c>
    </row>
    <row r="23" spans="1:18" s="32" customFormat="1" ht="15" customHeight="1" x14ac:dyDescent="0.25">
      <c r="A23" s="171"/>
      <c r="B23" s="173"/>
      <c r="C23" s="175"/>
      <c r="D23" s="177"/>
      <c r="E23" s="34" t="s">
        <v>379</v>
      </c>
      <c r="F23" s="37">
        <f>$C$22*F22</f>
        <v>1288.4033999999999</v>
      </c>
      <c r="G23" s="37">
        <f t="shared" ref="G23:Q23" si="12">$C$22*G22</f>
        <v>4294.6779999999999</v>
      </c>
      <c r="H23" s="37">
        <f t="shared" si="12"/>
        <v>6442.0169999999998</v>
      </c>
      <c r="I23" s="37">
        <f t="shared" si="12"/>
        <v>8589.3559999999998</v>
      </c>
      <c r="J23" s="37">
        <f t="shared" si="12"/>
        <v>7730.4203999999991</v>
      </c>
      <c r="K23" s="37">
        <f t="shared" si="12"/>
        <v>6442.0169999999998</v>
      </c>
      <c r="L23" s="37">
        <f t="shared" si="12"/>
        <v>4294.6779999999999</v>
      </c>
      <c r="M23" s="37">
        <f t="shared" si="12"/>
        <v>1288.4033999999999</v>
      </c>
      <c r="N23" s="37">
        <f t="shared" si="12"/>
        <v>1288.4033999999999</v>
      </c>
      <c r="O23" s="37">
        <f t="shared" si="12"/>
        <v>1288.4033999999999</v>
      </c>
      <c r="P23" s="37">
        <f t="shared" si="12"/>
        <v>0</v>
      </c>
      <c r="Q23" s="37">
        <f t="shared" si="12"/>
        <v>0</v>
      </c>
      <c r="R23" s="56">
        <f t="shared" si="4"/>
        <v>42946.780000000006</v>
      </c>
    </row>
    <row r="24" spans="1:18" s="32" customFormat="1" ht="15" customHeight="1" x14ac:dyDescent="0.25">
      <c r="A24" s="170" t="e">
        <f>#REF!</f>
        <v>#REF!</v>
      </c>
      <c r="B24" s="172" t="str">
        <f>'PLANILHA NÃO DES'!D77</f>
        <v>REDE COLETORA</v>
      </c>
      <c r="C24" s="174">
        <f>'PLANILHA NÃO DES'!I77</f>
        <v>401913.4</v>
      </c>
      <c r="D24" s="176">
        <f t="shared" ref="D24" si="13">C24/$C$33</f>
        <v>0.10211373724173443</v>
      </c>
      <c r="E24" s="39" t="s">
        <v>372</v>
      </c>
      <c r="F24" s="35">
        <v>0.01</v>
      </c>
      <c r="G24" s="35">
        <v>0.03</v>
      </c>
      <c r="H24" s="35">
        <v>7.0000000000000007E-2</v>
      </c>
      <c r="I24" s="35">
        <v>0.08</v>
      </c>
      <c r="J24" s="35">
        <v>0.09</v>
      </c>
      <c r="K24" s="35">
        <v>0.12</v>
      </c>
      <c r="L24" s="35">
        <v>0.15</v>
      </c>
      <c r="M24" s="35">
        <v>0.15</v>
      </c>
      <c r="N24" s="35">
        <v>0.15</v>
      </c>
      <c r="O24" s="35">
        <v>0.11</v>
      </c>
      <c r="P24" s="35">
        <v>0.03</v>
      </c>
      <c r="Q24" s="35">
        <v>0.01</v>
      </c>
      <c r="R24" s="55">
        <f t="shared" si="4"/>
        <v>1</v>
      </c>
    </row>
    <row r="25" spans="1:18" s="32" customFormat="1" ht="15" customHeight="1" x14ac:dyDescent="0.25">
      <c r="A25" s="171"/>
      <c r="B25" s="173"/>
      <c r="C25" s="175"/>
      <c r="D25" s="177"/>
      <c r="E25" s="39" t="s">
        <v>379</v>
      </c>
      <c r="F25" s="37">
        <f>$C$24*F24</f>
        <v>4019.1340000000005</v>
      </c>
      <c r="G25" s="37">
        <f t="shared" ref="G25:Q25" si="14">$C$24*G24</f>
        <v>12057.402</v>
      </c>
      <c r="H25" s="37">
        <f t="shared" si="14"/>
        <v>28133.938000000006</v>
      </c>
      <c r="I25" s="37">
        <f t="shared" si="14"/>
        <v>32153.072000000004</v>
      </c>
      <c r="J25" s="37">
        <f t="shared" si="14"/>
        <v>36172.205999999998</v>
      </c>
      <c r="K25" s="37">
        <f t="shared" si="14"/>
        <v>48229.608</v>
      </c>
      <c r="L25" s="37">
        <f t="shared" si="14"/>
        <v>60287.01</v>
      </c>
      <c r="M25" s="37">
        <f t="shared" si="14"/>
        <v>60287.01</v>
      </c>
      <c r="N25" s="37">
        <f t="shared" si="14"/>
        <v>60287.01</v>
      </c>
      <c r="O25" s="37">
        <f t="shared" si="14"/>
        <v>44210.474000000002</v>
      </c>
      <c r="P25" s="37">
        <f t="shared" si="14"/>
        <v>12057.402</v>
      </c>
      <c r="Q25" s="37">
        <f t="shared" si="14"/>
        <v>4019.1340000000005</v>
      </c>
      <c r="R25" s="56">
        <f t="shared" si="4"/>
        <v>401913.4</v>
      </c>
    </row>
    <row r="26" spans="1:18" s="32" customFormat="1" ht="15" customHeight="1" x14ac:dyDescent="0.25">
      <c r="A26" s="170" t="e">
        <f>#REF!</f>
        <v>#REF!</v>
      </c>
      <c r="B26" s="172" t="e">
        <f>#REF!</f>
        <v>#REF!</v>
      </c>
      <c r="C26" s="174">
        <f>'PLANILHA NÃO DES'!I93</f>
        <v>40795.550000000003</v>
      </c>
      <c r="D26" s="176">
        <f t="shared" ref="D26" si="15">C26/$C$33</f>
        <v>1.0364884757094538E-2</v>
      </c>
      <c r="E26" s="39" t="s">
        <v>372</v>
      </c>
      <c r="F26" s="35">
        <v>0</v>
      </c>
      <c r="G26" s="35">
        <v>0</v>
      </c>
      <c r="H26" s="35"/>
      <c r="I26" s="35">
        <v>0</v>
      </c>
      <c r="J26" s="35">
        <v>0.09</v>
      </c>
      <c r="K26" s="35">
        <v>0.13</v>
      </c>
      <c r="L26" s="35">
        <v>0.18</v>
      </c>
      <c r="M26" s="35">
        <v>0.19</v>
      </c>
      <c r="N26" s="35">
        <v>0.15</v>
      </c>
      <c r="O26" s="35">
        <v>0.12</v>
      </c>
      <c r="P26" s="35">
        <v>0.1</v>
      </c>
      <c r="Q26" s="35">
        <v>0.04</v>
      </c>
      <c r="R26" s="55">
        <f t="shared" si="4"/>
        <v>1</v>
      </c>
    </row>
    <row r="27" spans="1:18" s="32" customFormat="1" ht="15" customHeight="1" x14ac:dyDescent="0.25">
      <c r="A27" s="171"/>
      <c r="B27" s="173"/>
      <c r="C27" s="175"/>
      <c r="D27" s="177"/>
      <c r="E27" s="39" t="s">
        <v>379</v>
      </c>
      <c r="F27" s="37">
        <f>$C$26*F26</f>
        <v>0</v>
      </c>
      <c r="G27" s="37">
        <f t="shared" ref="G27:Q27" si="16">$C$26*G26</f>
        <v>0</v>
      </c>
      <c r="H27" s="37">
        <f t="shared" si="16"/>
        <v>0</v>
      </c>
      <c r="I27" s="37">
        <f t="shared" si="16"/>
        <v>0</v>
      </c>
      <c r="J27" s="37">
        <f t="shared" si="16"/>
        <v>3671.5995000000003</v>
      </c>
      <c r="K27" s="37">
        <f t="shared" si="16"/>
        <v>5303.4215000000004</v>
      </c>
      <c r="L27" s="37">
        <f t="shared" si="16"/>
        <v>7343.1990000000005</v>
      </c>
      <c r="M27" s="37">
        <f t="shared" si="16"/>
        <v>7751.1545000000006</v>
      </c>
      <c r="N27" s="37">
        <f t="shared" si="16"/>
        <v>6119.3325000000004</v>
      </c>
      <c r="O27" s="37">
        <f t="shared" si="16"/>
        <v>4895.4660000000003</v>
      </c>
      <c r="P27" s="37">
        <f t="shared" si="16"/>
        <v>4079.5550000000003</v>
      </c>
      <c r="Q27" s="37">
        <f t="shared" si="16"/>
        <v>1631.8220000000001</v>
      </c>
      <c r="R27" s="56">
        <f t="shared" si="4"/>
        <v>40795.550000000003</v>
      </c>
    </row>
    <row r="28" spans="1:18" s="32" customFormat="1" ht="15" customHeight="1" x14ac:dyDescent="0.25">
      <c r="A28" s="170" t="e">
        <f>#REF!</f>
        <v>#REF!</v>
      </c>
      <c r="B28" s="172" t="e">
        <f>#REF!</f>
        <v>#REF!</v>
      </c>
      <c r="C28" s="174">
        <f>'PLANILHA NÃO DES'!I97</f>
        <v>706966.27</v>
      </c>
      <c r="D28" s="176">
        <f t="shared" ref="D28" si="17">C28/$C$33</f>
        <v>0.17961821609717188</v>
      </c>
      <c r="E28" s="39" t="s">
        <v>372</v>
      </c>
      <c r="F28" s="35">
        <v>0.03</v>
      </c>
      <c r="G28" s="35">
        <v>0.06</v>
      </c>
      <c r="H28" s="35">
        <v>0.05</v>
      </c>
      <c r="I28" s="35">
        <v>0.09</v>
      </c>
      <c r="J28" s="35">
        <v>0.09</v>
      </c>
      <c r="K28" s="35">
        <v>0.13</v>
      </c>
      <c r="L28" s="35">
        <v>0.14000000000000001</v>
      </c>
      <c r="M28" s="35">
        <v>0.11</v>
      </c>
      <c r="N28" s="35">
        <v>0.11</v>
      </c>
      <c r="O28" s="35">
        <v>0.11</v>
      </c>
      <c r="P28" s="35">
        <v>7.0000000000000007E-2</v>
      </c>
      <c r="Q28" s="35">
        <v>0.01</v>
      </c>
      <c r="R28" s="55">
        <f t="shared" si="4"/>
        <v>1</v>
      </c>
    </row>
    <row r="29" spans="1:18" s="32" customFormat="1" ht="15" customHeight="1" x14ac:dyDescent="0.25">
      <c r="A29" s="171"/>
      <c r="B29" s="173"/>
      <c r="C29" s="175"/>
      <c r="D29" s="177"/>
      <c r="E29" s="39" t="s">
        <v>379</v>
      </c>
      <c r="F29" s="37">
        <f>$C$28*F28</f>
        <v>21208.988099999999</v>
      </c>
      <c r="G29" s="37">
        <f t="shared" ref="G29:Q29" si="18">$C$28*G28</f>
        <v>42417.976199999997</v>
      </c>
      <c r="H29" s="37">
        <f t="shared" si="18"/>
        <v>35348.313500000004</v>
      </c>
      <c r="I29" s="37">
        <f t="shared" si="18"/>
        <v>63626.9643</v>
      </c>
      <c r="J29" s="37">
        <f t="shared" si="18"/>
        <v>63626.9643</v>
      </c>
      <c r="K29" s="37">
        <f t="shared" si="18"/>
        <v>91905.61510000001</v>
      </c>
      <c r="L29" s="37">
        <f t="shared" si="18"/>
        <v>98975.277800000011</v>
      </c>
      <c r="M29" s="37">
        <f t="shared" si="18"/>
        <v>77766.289700000008</v>
      </c>
      <c r="N29" s="37">
        <f t="shared" si="18"/>
        <v>77766.289700000008</v>
      </c>
      <c r="O29" s="37">
        <f t="shared" si="18"/>
        <v>77766.289700000008</v>
      </c>
      <c r="P29" s="37">
        <f t="shared" si="18"/>
        <v>49487.638900000005</v>
      </c>
      <c r="Q29" s="37">
        <f t="shared" si="18"/>
        <v>7069.6627000000008</v>
      </c>
      <c r="R29" s="56">
        <f t="shared" si="4"/>
        <v>706966.27</v>
      </c>
    </row>
    <row r="30" spans="1:18" s="32" customFormat="1" ht="15" customHeight="1" x14ac:dyDescent="0.25">
      <c r="A30" s="170" t="e">
        <f>#REF!</f>
        <v>#REF!</v>
      </c>
      <c r="B30" s="172" t="e">
        <f>#REF!</f>
        <v>#REF!</v>
      </c>
      <c r="C30" s="174">
        <f>'PLANILHA NÃO DES'!I110</f>
        <v>237912.86</v>
      </c>
      <c r="D30" s="176">
        <f t="shared" ref="D30" si="19">C30/$C$33</f>
        <v>6.0446283384603623E-2</v>
      </c>
      <c r="E30" s="39" t="s">
        <v>372</v>
      </c>
      <c r="F30" s="35"/>
      <c r="G30" s="35">
        <v>0.01</v>
      </c>
      <c r="H30" s="35">
        <v>0.01</v>
      </c>
      <c r="I30" s="35">
        <v>0.02</v>
      </c>
      <c r="J30" s="35">
        <v>0.02</v>
      </c>
      <c r="K30" s="35">
        <v>0.02</v>
      </c>
      <c r="L30" s="35">
        <v>0.08</v>
      </c>
      <c r="M30" s="35">
        <v>0.09</v>
      </c>
      <c r="N30" s="35">
        <v>0.19</v>
      </c>
      <c r="O30" s="35">
        <v>0.23</v>
      </c>
      <c r="P30" s="35">
        <v>0.2</v>
      </c>
      <c r="Q30" s="35">
        <v>0.13</v>
      </c>
      <c r="R30" s="55">
        <f t="shared" si="4"/>
        <v>1</v>
      </c>
    </row>
    <row r="31" spans="1:18" s="32" customFormat="1" ht="15" customHeight="1" x14ac:dyDescent="0.25">
      <c r="A31" s="171"/>
      <c r="B31" s="173"/>
      <c r="C31" s="175"/>
      <c r="D31" s="177"/>
      <c r="E31" s="39" t="s">
        <v>379</v>
      </c>
      <c r="F31" s="37">
        <f>$C$30*F30</f>
        <v>0</v>
      </c>
      <c r="G31" s="37">
        <f t="shared" ref="G31:Q31" si="20">$C$30*G30</f>
        <v>2379.1286</v>
      </c>
      <c r="H31" s="37">
        <f t="shared" si="20"/>
        <v>2379.1286</v>
      </c>
      <c r="I31" s="37">
        <f t="shared" si="20"/>
        <v>4758.2572</v>
      </c>
      <c r="J31" s="37">
        <f t="shared" si="20"/>
        <v>4758.2572</v>
      </c>
      <c r="K31" s="37">
        <f t="shared" si="20"/>
        <v>4758.2572</v>
      </c>
      <c r="L31" s="37">
        <f t="shared" si="20"/>
        <v>19033.0288</v>
      </c>
      <c r="M31" s="37">
        <f t="shared" si="20"/>
        <v>21412.157399999996</v>
      </c>
      <c r="N31" s="37">
        <f t="shared" si="20"/>
        <v>45203.443399999996</v>
      </c>
      <c r="O31" s="37">
        <f t="shared" si="20"/>
        <v>54719.957799999996</v>
      </c>
      <c r="P31" s="37">
        <f t="shared" si="20"/>
        <v>47582.572</v>
      </c>
      <c r="Q31" s="37">
        <f t="shared" si="20"/>
        <v>30928.6718</v>
      </c>
      <c r="R31" s="56">
        <f t="shared" si="4"/>
        <v>237912.86</v>
      </c>
    </row>
    <row r="32" spans="1:18" s="32" customFormat="1" ht="15" customHeight="1" x14ac:dyDescent="0.25">
      <c r="A32" s="62"/>
      <c r="B32" s="61"/>
      <c r="C32" s="40"/>
      <c r="D32" s="41"/>
    </row>
    <row r="33" spans="1:18" s="32" customFormat="1" ht="15" customHeight="1" x14ac:dyDescent="0.25">
      <c r="A33" s="178" t="s">
        <v>380</v>
      </c>
      <c r="B33" s="179"/>
      <c r="C33" s="184">
        <f>SUM($C$12:$C$31)</f>
        <v>3935938.5999999992</v>
      </c>
      <c r="D33" s="187">
        <f>SUM(D12:D31)</f>
        <v>1.0000000000000002</v>
      </c>
      <c r="E33" s="34" t="s">
        <v>379</v>
      </c>
      <c r="F33" s="42">
        <f>SUM(F13,F15,F17,F19,F21,F23,F25,F27,F29,F31)</f>
        <v>134556.55481277363</v>
      </c>
      <c r="G33" s="42">
        <f t="shared" ref="G33:Q33" si="21">SUM(G13,G15,G17,G19,G21,G23,G25,G27,G29,G31)</f>
        <v>173170.20432243496</v>
      </c>
      <c r="H33" s="42">
        <f t="shared" si="21"/>
        <v>217048.54415568808</v>
      </c>
      <c r="I33" s="42">
        <f t="shared" si="21"/>
        <v>345101.26606512617</v>
      </c>
      <c r="J33" s="42">
        <f t="shared" si="21"/>
        <v>450522.86724666425</v>
      </c>
      <c r="K33" s="42">
        <f t="shared" si="21"/>
        <v>604182.39122414391</v>
      </c>
      <c r="L33" s="42">
        <f t="shared" si="21"/>
        <v>565402.06610677077</v>
      </c>
      <c r="M33" s="42">
        <f t="shared" si="21"/>
        <v>426322.22354919766</v>
      </c>
      <c r="N33" s="42">
        <f t="shared" si="21"/>
        <v>416686.80327511003</v>
      </c>
      <c r="O33" s="42">
        <f t="shared" si="21"/>
        <v>326382.00559417414</v>
      </c>
      <c r="P33" s="42">
        <f t="shared" si="21"/>
        <v>223683.88233214687</v>
      </c>
      <c r="Q33" s="42">
        <f t="shared" si="21"/>
        <v>52879.791315769791</v>
      </c>
    </row>
    <row r="34" spans="1:18" s="32" customFormat="1" ht="15" customHeight="1" x14ac:dyDescent="0.25">
      <c r="A34" s="180"/>
      <c r="B34" s="181"/>
      <c r="C34" s="185"/>
      <c r="D34" s="188"/>
      <c r="E34" s="34" t="s">
        <v>381</v>
      </c>
      <c r="F34" s="44">
        <f>F33</f>
        <v>134556.55481277363</v>
      </c>
      <c r="G34" s="44">
        <f>F34+G33</f>
        <v>307726.75913520856</v>
      </c>
      <c r="H34" s="44">
        <f t="shared" ref="H34" si="22">G34+H33</f>
        <v>524775.30329089658</v>
      </c>
      <c r="I34" s="44">
        <f t="shared" ref="I34" si="23">H34+I33</f>
        <v>869876.56935602275</v>
      </c>
      <c r="J34" s="44">
        <f t="shared" ref="J34" si="24">I34+J33</f>
        <v>1320399.436602687</v>
      </c>
      <c r="K34" s="44">
        <f t="shared" ref="K34" si="25">J34+K33</f>
        <v>1924581.827826831</v>
      </c>
      <c r="L34" s="44">
        <f t="shared" ref="L34" si="26">K34+L33</f>
        <v>2489983.8939336017</v>
      </c>
      <c r="M34" s="44">
        <f t="shared" ref="M34" si="27">L34+M33</f>
        <v>2916306.1174827991</v>
      </c>
      <c r="N34" s="44">
        <f t="shared" ref="N34" si="28">M34+N33</f>
        <v>3332992.9207579093</v>
      </c>
      <c r="O34" s="44">
        <f t="shared" ref="O34" si="29">N34+O33</f>
        <v>3659374.9263520837</v>
      </c>
      <c r="P34" s="44">
        <f t="shared" ref="P34" si="30">O34+P33</f>
        <v>3883058.8086842308</v>
      </c>
      <c r="Q34" s="44">
        <f t="shared" ref="Q34" si="31">P34+Q33</f>
        <v>3935938.6000000006</v>
      </c>
    </row>
    <row r="35" spans="1:18" s="32" customFormat="1" ht="15" customHeight="1" x14ac:dyDescent="0.25">
      <c r="A35" s="180"/>
      <c r="B35" s="181"/>
      <c r="C35" s="185"/>
      <c r="D35" s="188"/>
      <c r="E35" s="34" t="s">
        <v>372</v>
      </c>
      <c r="F35" s="45">
        <f>F33/$C$33</f>
        <v>3.4186649866126892E-2</v>
      </c>
      <c r="G35" s="45">
        <f t="shared" ref="G35:Q35" si="32">G33/$C$33</f>
        <v>4.39971813387625E-2</v>
      </c>
      <c r="H35" s="45">
        <f t="shared" si="32"/>
        <v>5.5145307438405705E-2</v>
      </c>
      <c r="I35" s="45">
        <f t="shared" si="32"/>
        <v>8.7679534956446287E-2</v>
      </c>
      <c r="J35" s="45">
        <f t="shared" si="32"/>
        <v>0.11446389617121171</v>
      </c>
      <c r="K35" s="45">
        <f t="shared" si="32"/>
        <v>0.1535040183869088</v>
      </c>
      <c r="L35" s="45">
        <f t="shared" si="32"/>
        <v>0.14365113980862682</v>
      </c>
      <c r="M35" s="45">
        <f t="shared" si="32"/>
        <v>0.10831526273026661</v>
      </c>
      <c r="N35" s="45">
        <f t="shared" si="32"/>
        <v>0.10586720109788046</v>
      </c>
      <c r="O35" s="45">
        <f t="shared" si="32"/>
        <v>8.2923551092533354E-2</v>
      </c>
      <c r="P35" s="45">
        <f t="shared" si="32"/>
        <v>5.6831141200258284E-2</v>
      </c>
      <c r="Q35" s="45">
        <f t="shared" si="32"/>
        <v>1.3435115912572874E-2</v>
      </c>
      <c r="R35" s="55">
        <f>SUM(F35:Q35)</f>
        <v>1.0000000000000004</v>
      </c>
    </row>
    <row r="36" spans="1:18" s="32" customFormat="1" ht="15" customHeight="1" x14ac:dyDescent="0.25">
      <c r="A36" s="182"/>
      <c r="B36" s="183"/>
      <c r="C36" s="186"/>
      <c r="D36" s="189"/>
      <c r="E36" s="34" t="s">
        <v>382</v>
      </c>
      <c r="F36" s="46">
        <f>F35</f>
        <v>3.4186649866126892E-2</v>
      </c>
      <c r="G36" s="46">
        <f>F36+G35</f>
        <v>7.8183831204889392E-2</v>
      </c>
      <c r="H36" s="46">
        <f t="shared" ref="H36:Q36" si="33">G36+H35</f>
        <v>0.1333291386432951</v>
      </c>
      <c r="I36" s="46">
        <f t="shared" si="33"/>
        <v>0.22100867359974138</v>
      </c>
      <c r="J36" s="46">
        <f t="shared" si="33"/>
        <v>0.33547256977095308</v>
      </c>
      <c r="K36" s="46">
        <f t="shared" si="33"/>
        <v>0.48897658815786188</v>
      </c>
      <c r="L36" s="46">
        <f t="shared" si="33"/>
        <v>0.6326277279664887</v>
      </c>
      <c r="M36" s="46">
        <f t="shared" si="33"/>
        <v>0.74094299069675529</v>
      </c>
      <c r="N36" s="46">
        <f t="shared" si="33"/>
        <v>0.84681019179463579</v>
      </c>
      <c r="O36" s="46">
        <f t="shared" si="33"/>
        <v>0.92973374288716915</v>
      </c>
      <c r="P36" s="46">
        <f t="shared" si="33"/>
        <v>0.98656488408742748</v>
      </c>
      <c r="Q36" s="46">
        <f t="shared" si="33"/>
        <v>1.0000000000000004</v>
      </c>
    </row>
    <row r="49" spans="3:17" x14ac:dyDescent="0.25">
      <c r="C49" s="47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</row>
    <row r="50" spans="3:17" x14ac:dyDescent="0.25"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</row>
    <row r="51" spans="3:17" x14ac:dyDescent="0.25"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</row>
    <row r="52" spans="3:17" x14ac:dyDescent="0.25"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</row>
  </sheetData>
  <mergeCells count="61">
    <mergeCell ref="A33:B36"/>
    <mergeCell ref="C33:C36"/>
    <mergeCell ref="D33:D36"/>
    <mergeCell ref="F49:Q52"/>
    <mergeCell ref="C9:C10"/>
    <mergeCell ref="A28:A29"/>
    <mergeCell ref="B28:B29"/>
    <mergeCell ref="C28:C29"/>
    <mergeCell ref="D28:D29"/>
    <mergeCell ref="A30:A31"/>
    <mergeCell ref="B30:B31"/>
    <mergeCell ref="C30:C31"/>
    <mergeCell ref="D30:D31"/>
    <mergeCell ref="A26:A27"/>
    <mergeCell ref="B26:B27"/>
    <mergeCell ref="C26:C27"/>
    <mergeCell ref="A20:A21"/>
    <mergeCell ref="B20:B21"/>
    <mergeCell ref="C20:C21"/>
    <mergeCell ref="D20:D21"/>
    <mergeCell ref="D26:D27"/>
    <mergeCell ref="A22:A23"/>
    <mergeCell ref="B22:B23"/>
    <mergeCell ref="C22:C23"/>
    <mergeCell ref="D22:D23"/>
    <mergeCell ref="A24:A25"/>
    <mergeCell ref="B24:B25"/>
    <mergeCell ref="C24:C25"/>
    <mergeCell ref="D24:D25"/>
    <mergeCell ref="A16:A17"/>
    <mergeCell ref="B16:B17"/>
    <mergeCell ref="C16:C17"/>
    <mergeCell ref="D16:D17"/>
    <mergeCell ref="A18:A19"/>
    <mergeCell ref="B18:B19"/>
    <mergeCell ref="C18:C19"/>
    <mergeCell ref="D18:D19"/>
    <mergeCell ref="A12:A13"/>
    <mergeCell ref="B12:B13"/>
    <mergeCell ref="C12:C13"/>
    <mergeCell ref="D12:D13"/>
    <mergeCell ref="A14:A15"/>
    <mergeCell ref="B14:B15"/>
    <mergeCell ref="C14:C15"/>
    <mergeCell ref="D14:D15"/>
    <mergeCell ref="L1:Q4"/>
    <mergeCell ref="A9:A10"/>
    <mergeCell ref="B9:B10"/>
    <mergeCell ref="D9:D10"/>
    <mergeCell ref="F9:F10"/>
    <mergeCell ref="G9:G10"/>
    <mergeCell ref="H9:H10"/>
    <mergeCell ref="I9:I10"/>
    <mergeCell ref="P9:P10"/>
    <mergeCell ref="J9:J10"/>
    <mergeCell ref="K9:K10"/>
    <mergeCell ref="L9:L10"/>
    <mergeCell ref="M9:M10"/>
    <mergeCell ref="N9:N10"/>
    <mergeCell ref="O9:O10"/>
    <mergeCell ref="Q9:Q10"/>
  </mergeCells>
  <phoneticPr fontId="2" type="noConversion"/>
  <conditionalFormatting sqref="F12:Q31">
    <cfRule type="cellIs" dxfId="0" priority="4" operator="equal">
      <formula>0</formula>
    </cfRule>
  </conditionalFormatting>
  <conditionalFormatting sqref="F35:Q3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{B7C8E94B-B2B7-42D4-9C54-EA6434B48A3C}</x14:id>
        </ext>
      </extLst>
    </cfRule>
  </conditionalFormatting>
  <conditionalFormatting sqref="F36:Q36">
    <cfRule type="dataBar" priority="6">
      <dataBar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{E0F8F389-4765-4B64-A193-BF50C78FFC1D}</x14:id>
        </ext>
      </extLst>
    </cfRule>
  </conditionalFormatting>
  <conditionalFormatting sqref="F26:Q26 F14:Q14 F16:Q16 F18:Q18 F20:Q20 F22:Q22 F24:Q24 F28:Q28 F30:Q30 F12:Q12">
    <cfRule type="dataBar" priority="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{4B086027-9340-4CD5-8B93-DCF5BE49C40B}</x14:id>
        </ext>
      </extLst>
    </cfRule>
  </conditionalFormatting>
  <printOptions horizontalCentered="1"/>
  <pageMargins left="0" right="0" top="0.78740157480314998" bottom="0.78740157480314998" header="0.31496062992126" footer="0.31496062992126"/>
  <pageSetup paperSize="9" scale="58" fitToHeight="0" orientation="landscape" r:id="rId1"/>
  <headerFooter>
    <oddFooter>&amp;LCRONOGRAMA FÍSICO-FINANCEIRO&amp;R&amp;P DE &amp;N</oddFooter>
  </headerFooter>
  <colBreaks count="1" manualBreakCount="1">
    <brk id="17" max="6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C8E94B-B2B7-42D4-9C54-EA6434B48A3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F35:Q35</xm:sqref>
        </x14:conditionalFormatting>
        <x14:conditionalFormatting xmlns:xm="http://schemas.microsoft.com/office/excel/2006/main">
          <x14:cfRule type="dataBar" id="{E0F8F389-4765-4B64-A193-BF50C78FFC1D}">
            <x14:dataBar minLength="0" maxLength="100" border="1" negativeBarBorderColorSameAsPositive="0">
              <x14:cfvo type="percent">
                <xm:f>0</xm:f>
              </x14:cfvo>
              <x14:cfvo type="percent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F36:Q36</xm:sqref>
        </x14:conditionalFormatting>
        <x14:conditionalFormatting xmlns:xm="http://schemas.microsoft.com/office/excel/2006/main">
          <x14:cfRule type="dataBar" id="{4B086027-9340-4CD5-8B93-DCF5BE49C4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F26:Q26 F14:Q14 F16:Q16 F18:Q18 F20:Q20 F22:Q22 F24:Q24 F28:Q28 F30:Q30 F12:Q12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CRONOGRAMA!F35:Q35</xm:f>
              <xm:sqref>F49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view="pageBreakPreview" zoomScaleNormal="100" zoomScaleSheetLayoutView="100" workbookViewId="0">
      <selection activeCell="A8" sqref="A8:C9"/>
    </sheetView>
  </sheetViews>
  <sheetFormatPr defaultColWidth="9.140625" defaultRowHeight="12.75" x14ac:dyDescent="0.2"/>
  <cols>
    <col min="1" max="1" width="11.42578125" style="64" customWidth="1"/>
    <col min="2" max="2" width="58.85546875" style="64" customWidth="1"/>
    <col min="3" max="3" width="11.5703125" style="64" customWidth="1"/>
    <col min="4" max="16384" width="9.140625" style="64"/>
  </cols>
  <sheetData>
    <row r="1" spans="1:3" x14ac:dyDescent="0.2">
      <c r="B1" s="65" t="s">
        <v>294</v>
      </c>
    </row>
    <row r="2" spans="1:3" x14ac:dyDescent="0.2">
      <c r="B2" s="65" t="s">
        <v>279</v>
      </c>
    </row>
    <row r="3" spans="1:3" x14ac:dyDescent="0.2">
      <c r="B3" s="65" t="s">
        <v>280</v>
      </c>
    </row>
    <row r="4" spans="1:3" x14ac:dyDescent="0.2">
      <c r="B4" s="65" t="s">
        <v>281</v>
      </c>
    </row>
    <row r="6" spans="1:3" ht="27" customHeight="1" x14ac:dyDescent="0.2">
      <c r="A6" s="192" t="s">
        <v>391</v>
      </c>
      <c r="B6" s="193"/>
      <c r="C6" s="194"/>
    </row>
    <row r="8" spans="1:3" x14ac:dyDescent="0.2">
      <c r="A8" s="195" t="str">
        <f>'PLANILHA NÃO DES'!F1</f>
        <v>OBRA: REESTRUTURAÇÃO DO SISTEMA DE ESGOTAMENTO SANITÁRIO - CAMPUS SEDE</v>
      </c>
      <c r="B8" s="196"/>
      <c r="C8" s="197"/>
    </row>
    <row r="9" spans="1:3" x14ac:dyDescent="0.2">
      <c r="A9" s="198"/>
      <c r="B9" s="199"/>
      <c r="C9" s="200"/>
    </row>
    <row r="10" spans="1:3" x14ac:dyDescent="0.2">
      <c r="A10" s="66"/>
      <c r="B10" s="66"/>
      <c r="C10" s="66"/>
    </row>
    <row r="11" spans="1:3" x14ac:dyDescent="0.2">
      <c r="A11" s="78" t="s">
        <v>1</v>
      </c>
      <c r="B11" s="78" t="s">
        <v>371</v>
      </c>
      <c r="C11" s="78" t="s">
        <v>392</v>
      </c>
    </row>
    <row r="12" spans="1:3" x14ac:dyDescent="0.2">
      <c r="A12" s="67">
        <v>1</v>
      </c>
      <c r="B12" s="67" t="s">
        <v>393</v>
      </c>
      <c r="C12" s="68">
        <v>4.9299999999999997E-2</v>
      </c>
    </row>
    <row r="13" spans="1:3" x14ac:dyDescent="0.2">
      <c r="A13" s="67">
        <v>2</v>
      </c>
      <c r="B13" s="67" t="s">
        <v>394</v>
      </c>
      <c r="C13" s="68">
        <v>1.8800000000000001E-2</v>
      </c>
    </row>
    <row r="14" spans="1:3" x14ac:dyDescent="0.2">
      <c r="A14" s="67">
        <v>3</v>
      </c>
      <c r="B14" s="67" t="s">
        <v>395</v>
      </c>
      <c r="C14" s="68">
        <v>6.4999999999999997E-3</v>
      </c>
    </row>
    <row r="15" spans="1:3" x14ac:dyDescent="0.2">
      <c r="A15" s="67">
        <v>4</v>
      </c>
      <c r="B15" s="67" t="s">
        <v>396</v>
      </c>
      <c r="C15" s="68">
        <v>2.5000000000000001E-2</v>
      </c>
    </row>
    <row r="16" spans="1:3" x14ac:dyDescent="0.2">
      <c r="A16" s="67">
        <v>5</v>
      </c>
      <c r="B16" s="67" t="s">
        <v>397</v>
      </c>
      <c r="C16" s="68">
        <v>0.03</v>
      </c>
    </row>
    <row r="17" spans="1:3" x14ac:dyDescent="0.2">
      <c r="A17" s="67">
        <v>6</v>
      </c>
      <c r="B17" s="67" t="s">
        <v>398</v>
      </c>
      <c r="C17" s="68">
        <v>0</v>
      </c>
    </row>
    <row r="18" spans="1:3" x14ac:dyDescent="0.2">
      <c r="A18" s="67">
        <v>7</v>
      </c>
      <c r="B18" s="67" t="s">
        <v>399</v>
      </c>
      <c r="C18" s="68">
        <v>0</v>
      </c>
    </row>
    <row r="19" spans="1:3" x14ac:dyDescent="0.2">
      <c r="A19" s="67">
        <v>8</v>
      </c>
      <c r="B19" s="67" t="s">
        <v>400</v>
      </c>
      <c r="C19" s="68">
        <v>0</v>
      </c>
    </row>
    <row r="20" spans="1:3" x14ac:dyDescent="0.2">
      <c r="A20" s="67">
        <v>9</v>
      </c>
      <c r="B20" s="67" t="s">
        <v>401</v>
      </c>
      <c r="C20" s="68">
        <v>9.9000000000000008E-3</v>
      </c>
    </row>
    <row r="21" spans="1:3" x14ac:dyDescent="0.2">
      <c r="A21" s="67">
        <v>10</v>
      </c>
      <c r="B21" s="67" t="s">
        <v>402</v>
      </c>
      <c r="C21" s="68">
        <v>8.0399999999999999E-2</v>
      </c>
    </row>
    <row r="22" spans="1:3" x14ac:dyDescent="0.2">
      <c r="A22" s="69"/>
      <c r="B22" s="69"/>
      <c r="C22" s="69"/>
    </row>
    <row r="23" spans="1:3" x14ac:dyDescent="0.2">
      <c r="A23" s="64" t="s">
        <v>403</v>
      </c>
    </row>
    <row r="28" spans="1:3" x14ac:dyDescent="0.2">
      <c r="A28" s="64" t="s">
        <v>404</v>
      </c>
    </row>
    <row r="30" spans="1:3" x14ac:dyDescent="0.2">
      <c r="A30" s="70" t="s">
        <v>405</v>
      </c>
      <c r="B30" s="71" t="str">
        <f>"(1 + ("&amp;C12&amp;" + "&amp;C13&amp;"))*(1 + "&amp;C20&amp;")*(1 + "&amp;C21&amp;")"</f>
        <v>(1 + (0,0493 + 0,0188))*(1 + 0,0099)*(1 + 0,0804)</v>
      </c>
      <c r="C30" s="72">
        <v>-1</v>
      </c>
    </row>
    <row r="31" spans="1:3" x14ac:dyDescent="0.2">
      <c r="B31" s="73" t="str">
        <f>"(1 - ("&amp;C14&amp;" + "&amp;C15&amp;" + "&amp;C16&amp;" + "&amp;C17&amp;" + "&amp;C18&amp;" + "&amp;C19&amp;"))"</f>
        <v>(1 - (0,0065 + 0,025 + 0,03 + 0 + 0 + 0))</v>
      </c>
    </row>
    <row r="32" spans="1:3" ht="8.25" customHeight="1" x14ac:dyDescent="0.2">
      <c r="B32" s="73"/>
    </row>
    <row r="33" spans="1:3" ht="15.75" customHeight="1" x14ac:dyDescent="0.2">
      <c r="A33" s="74" t="s">
        <v>405</v>
      </c>
      <c r="B33" s="75">
        <f>ROUND((1+(C12+C13))*(1+C20)*(1+C21)/(1-SUM(C14:C19))-1,4)</f>
        <v>0.24179999999999999</v>
      </c>
    </row>
    <row r="34" spans="1:3" ht="12" customHeight="1" x14ac:dyDescent="0.2">
      <c r="B34" s="73"/>
    </row>
    <row r="35" spans="1:3" s="76" customFormat="1" ht="12" x14ac:dyDescent="0.2">
      <c r="A35" s="32" t="s">
        <v>406</v>
      </c>
      <c r="B35" s="32"/>
      <c r="C35" s="32"/>
    </row>
    <row r="36" spans="1:3" s="76" customFormat="1" ht="12" x14ac:dyDescent="0.2">
      <c r="A36" s="32" t="s">
        <v>407</v>
      </c>
      <c r="B36" s="32"/>
      <c r="C36" s="32"/>
    </row>
    <row r="37" spans="1:3" s="76" customFormat="1" ht="12" x14ac:dyDescent="0.2">
      <c r="A37" s="32" t="s">
        <v>408</v>
      </c>
      <c r="B37" s="32"/>
      <c r="C37" s="32"/>
    </row>
    <row r="38" spans="1:3" s="76" customFormat="1" ht="12" x14ac:dyDescent="0.2">
      <c r="A38" s="32" t="s">
        <v>409</v>
      </c>
      <c r="B38" s="32"/>
      <c r="C38" s="32"/>
    </row>
    <row r="39" spans="1:3" s="76" customFormat="1" ht="12" x14ac:dyDescent="0.2">
      <c r="A39" s="32" t="s">
        <v>410</v>
      </c>
      <c r="B39" s="32"/>
      <c r="C39" s="32"/>
    </row>
    <row r="40" spans="1:3" s="76" customFormat="1" ht="12" x14ac:dyDescent="0.2">
      <c r="A40" s="32" t="s">
        <v>411</v>
      </c>
      <c r="B40" s="32"/>
      <c r="C40" s="32"/>
    </row>
    <row r="41" spans="1:3" s="76" customFormat="1" ht="12" x14ac:dyDescent="0.2">
      <c r="A41" s="32" t="s">
        <v>412</v>
      </c>
      <c r="B41" s="32"/>
      <c r="C41" s="32"/>
    </row>
    <row r="42" spans="1:3" s="76" customFormat="1" ht="12" x14ac:dyDescent="0.2">
      <c r="A42" s="32" t="s">
        <v>413</v>
      </c>
      <c r="B42" s="32"/>
      <c r="C42" s="32"/>
    </row>
    <row r="43" spans="1:3" s="76" customFormat="1" ht="7.5" customHeight="1" x14ac:dyDescent="0.2">
      <c r="A43" s="32"/>
      <c r="B43" s="32"/>
      <c r="C43" s="32"/>
    </row>
    <row r="44" spans="1:3" s="76" customFormat="1" ht="12" x14ac:dyDescent="0.2">
      <c r="A44" s="32" t="s">
        <v>414</v>
      </c>
      <c r="B44" s="32"/>
      <c r="C44" s="32"/>
    </row>
    <row r="45" spans="1:3" s="76" customFormat="1" ht="26.45" customHeight="1" x14ac:dyDescent="0.2">
      <c r="A45" s="201" t="e">
        <f>CONCATENATE("II - Lei nº 13.161/2015: CPRB de 4,50% com desoneração e 0,00% sem desoneração (neste caso foi considerado ",IF('PLANILHA NÃO DES'!#REF!&gt;#REF!,"com ","sem "),"desoneração em função de ser mais vantajoso para a Instituição)")</f>
        <v>#REF!</v>
      </c>
      <c r="B45" s="201"/>
      <c r="C45" s="201"/>
    </row>
    <row r="46" spans="1:3" s="76" customFormat="1" ht="48.75" customHeight="1" x14ac:dyDescent="0.2">
      <c r="A46" s="202" t="s">
        <v>415</v>
      </c>
      <c r="B46" s="202"/>
      <c r="C46" s="202"/>
    </row>
    <row r="47" spans="1:3" x14ac:dyDescent="0.2">
      <c r="B47" s="73"/>
    </row>
    <row r="48" spans="1:3" x14ac:dyDescent="0.2">
      <c r="B48" s="73"/>
    </row>
    <row r="49" spans="1:4" x14ac:dyDescent="0.2">
      <c r="B49" s="73"/>
    </row>
    <row r="50" spans="1:4" x14ac:dyDescent="0.2">
      <c r="A50" s="203"/>
      <c r="B50" s="203"/>
      <c r="C50" s="203"/>
      <c r="D50" s="65"/>
    </row>
    <row r="51" spans="1:4" x14ac:dyDescent="0.2">
      <c r="A51" s="191"/>
      <c r="B51" s="191"/>
      <c r="C51" s="191"/>
      <c r="D51" s="77"/>
    </row>
    <row r="52" spans="1:4" ht="12.75" customHeight="1" x14ac:dyDescent="0.2"/>
    <row r="53" spans="1:4" x14ac:dyDescent="0.2">
      <c r="B53" s="65" t="s">
        <v>294</v>
      </c>
    </row>
    <row r="54" spans="1:4" x14ac:dyDescent="0.2">
      <c r="B54" s="65" t="s">
        <v>279</v>
      </c>
    </row>
    <row r="55" spans="1:4" x14ac:dyDescent="0.2">
      <c r="B55" s="65" t="s">
        <v>280</v>
      </c>
    </row>
    <row r="56" spans="1:4" x14ac:dyDescent="0.2">
      <c r="B56" s="65" t="s">
        <v>281</v>
      </c>
    </row>
    <row r="58" spans="1:4" ht="26.45" customHeight="1" x14ac:dyDescent="0.2">
      <c r="A58" s="192" t="s">
        <v>416</v>
      </c>
      <c r="B58" s="193"/>
      <c r="C58" s="194"/>
    </row>
    <row r="60" spans="1:4" x14ac:dyDescent="0.2">
      <c r="A60" s="195" t="str">
        <f>'PLANILHA NÃO DES'!F1</f>
        <v>OBRA: REESTRUTURAÇÃO DO SISTEMA DE ESGOTAMENTO SANITÁRIO - CAMPUS SEDE</v>
      </c>
      <c r="B60" s="196"/>
      <c r="C60" s="197"/>
    </row>
    <row r="61" spans="1:4" x14ac:dyDescent="0.2">
      <c r="A61" s="198"/>
      <c r="B61" s="199"/>
      <c r="C61" s="200"/>
    </row>
    <row r="62" spans="1:4" x14ac:dyDescent="0.2">
      <c r="A62" s="66"/>
      <c r="B62" s="66"/>
      <c r="C62" s="66"/>
    </row>
    <row r="63" spans="1:4" x14ac:dyDescent="0.2">
      <c r="A63" s="78" t="s">
        <v>1</v>
      </c>
      <c r="B63" s="78" t="s">
        <v>371</v>
      </c>
      <c r="C63" s="78" t="s">
        <v>392</v>
      </c>
    </row>
    <row r="64" spans="1:4" x14ac:dyDescent="0.2">
      <c r="A64" s="67">
        <v>1</v>
      </c>
      <c r="B64" s="67" t="s">
        <v>393</v>
      </c>
      <c r="C64" s="68">
        <v>4.9299999999999997E-2</v>
      </c>
    </row>
    <row r="65" spans="1:3" x14ac:dyDescent="0.2">
      <c r="A65" s="67">
        <v>2</v>
      </c>
      <c r="B65" s="67" t="s">
        <v>394</v>
      </c>
      <c r="C65" s="68">
        <v>1.8800000000000001E-2</v>
      </c>
    </row>
    <row r="66" spans="1:3" x14ac:dyDescent="0.2">
      <c r="A66" s="67">
        <v>3</v>
      </c>
      <c r="B66" s="67" t="s">
        <v>395</v>
      </c>
      <c r="C66" s="68">
        <v>6.4999999999999997E-3</v>
      </c>
    </row>
    <row r="67" spans="1:3" x14ac:dyDescent="0.2">
      <c r="A67" s="67">
        <v>4</v>
      </c>
      <c r="B67" s="67" t="s">
        <v>396</v>
      </c>
      <c r="C67" s="68">
        <v>2.5000000000000001E-2</v>
      </c>
    </row>
    <row r="68" spans="1:3" x14ac:dyDescent="0.2">
      <c r="A68" s="67">
        <v>5</v>
      </c>
      <c r="B68" s="67" t="s">
        <v>397</v>
      </c>
      <c r="C68" s="68">
        <v>0.03</v>
      </c>
    </row>
    <row r="69" spans="1:3" x14ac:dyDescent="0.2">
      <c r="A69" s="67">
        <v>6</v>
      </c>
      <c r="B69" s="67" t="s">
        <v>398</v>
      </c>
      <c r="C69" s="68">
        <v>0</v>
      </c>
    </row>
    <row r="70" spans="1:3" x14ac:dyDescent="0.2">
      <c r="A70" s="67">
        <v>7</v>
      </c>
      <c r="B70" s="67" t="s">
        <v>399</v>
      </c>
      <c r="C70" s="68">
        <v>0</v>
      </c>
    </row>
    <row r="71" spans="1:3" x14ac:dyDescent="0.2">
      <c r="A71" s="67">
        <v>8</v>
      </c>
      <c r="B71" s="67" t="s">
        <v>400</v>
      </c>
      <c r="C71" s="68">
        <v>4.4999999999999998E-2</v>
      </c>
    </row>
    <row r="72" spans="1:3" x14ac:dyDescent="0.2">
      <c r="A72" s="67">
        <v>9</v>
      </c>
      <c r="B72" s="67" t="s">
        <v>401</v>
      </c>
      <c r="C72" s="68">
        <v>9.9000000000000008E-3</v>
      </c>
    </row>
    <row r="73" spans="1:3" x14ac:dyDescent="0.2">
      <c r="A73" s="67">
        <v>10</v>
      </c>
      <c r="B73" s="67" t="s">
        <v>402</v>
      </c>
      <c r="C73" s="68">
        <v>8.0399999999999999E-2</v>
      </c>
    </row>
    <row r="74" spans="1:3" x14ac:dyDescent="0.2">
      <c r="A74" s="69"/>
      <c r="B74" s="69"/>
      <c r="C74" s="69"/>
    </row>
    <row r="75" spans="1:3" x14ac:dyDescent="0.2">
      <c r="A75" s="64" t="s">
        <v>403</v>
      </c>
    </row>
    <row r="80" spans="1:3" x14ac:dyDescent="0.2">
      <c r="A80" s="64" t="s">
        <v>404</v>
      </c>
    </row>
    <row r="82" spans="1:3" x14ac:dyDescent="0.2">
      <c r="A82" s="70" t="s">
        <v>405</v>
      </c>
      <c r="B82" s="71" t="str">
        <f>"(1 + ("&amp;C64&amp;" + "&amp;C65&amp;"))*(1 + "&amp;C72&amp;")*(1 + "&amp;C73&amp;")"</f>
        <v>(1 + (0,0493 + 0,0188))*(1 + 0,0099)*(1 + 0,0804)</v>
      </c>
      <c r="C82" s="72">
        <v>-1</v>
      </c>
    </row>
    <row r="83" spans="1:3" x14ac:dyDescent="0.2">
      <c r="B83" s="73" t="str">
        <f>"(1 - ("&amp;C66&amp;" + "&amp;C67&amp;" + "&amp;C68&amp;" + "&amp;C69&amp;" + "&amp;C70&amp;" + "&amp;C71&amp;"))"</f>
        <v>(1 - (0,0065 + 0,025 + 0,03 + 0 + 0 + 0,045))</v>
      </c>
    </row>
    <row r="84" spans="1:3" x14ac:dyDescent="0.2">
      <c r="B84" s="73"/>
    </row>
    <row r="85" spans="1:3" x14ac:dyDescent="0.2">
      <c r="A85" s="74" t="s">
        <v>405</v>
      </c>
      <c r="B85" s="75">
        <f>ROUND((1+(C64+C65))*(1+C72)*(1+C73)/(1-SUM(C66:C71))-1,4)</f>
        <v>0.30430000000000001</v>
      </c>
    </row>
    <row r="86" spans="1:3" x14ac:dyDescent="0.2">
      <c r="B86" s="73"/>
    </row>
    <row r="87" spans="1:3" x14ac:dyDescent="0.2">
      <c r="A87" s="32" t="s">
        <v>406</v>
      </c>
      <c r="B87" s="32"/>
      <c r="C87" s="32"/>
    </row>
    <row r="88" spans="1:3" x14ac:dyDescent="0.2">
      <c r="A88" s="32" t="s">
        <v>407</v>
      </c>
      <c r="B88" s="32"/>
      <c r="C88" s="32"/>
    </row>
    <row r="89" spans="1:3" x14ac:dyDescent="0.2">
      <c r="A89" s="32" t="s">
        <v>408</v>
      </c>
      <c r="B89" s="32"/>
      <c r="C89" s="32"/>
    </row>
    <row r="90" spans="1:3" x14ac:dyDescent="0.2">
      <c r="A90" s="32" t="s">
        <v>409</v>
      </c>
      <c r="B90" s="32"/>
      <c r="C90" s="32"/>
    </row>
    <row r="91" spans="1:3" x14ac:dyDescent="0.2">
      <c r="A91" s="32" t="s">
        <v>410</v>
      </c>
      <c r="B91" s="32"/>
      <c r="C91" s="32"/>
    </row>
    <row r="92" spans="1:3" x14ac:dyDescent="0.2">
      <c r="A92" s="32" t="s">
        <v>411</v>
      </c>
      <c r="B92" s="32"/>
      <c r="C92" s="32"/>
    </row>
    <row r="93" spans="1:3" x14ac:dyDescent="0.2">
      <c r="A93" s="32" t="s">
        <v>412</v>
      </c>
      <c r="B93" s="32"/>
      <c r="C93" s="32"/>
    </row>
    <row r="94" spans="1:3" x14ac:dyDescent="0.2">
      <c r="A94" s="32" t="s">
        <v>413</v>
      </c>
      <c r="B94" s="32"/>
      <c r="C94" s="32"/>
    </row>
    <row r="95" spans="1:3" x14ac:dyDescent="0.2">
      <c r="A95" s="32"/>
      <c r="B95" s="32"/>
      <c r="C95" s="32"/>
    </row>
    <row r="96" spans="1:3" x14ac:dyDescent="0.2">
      <c r="A96" s="32" t="s">
        <v>414</v>
      </c>
      <c r="B96" s="32"/>
      <c r="C96" s="32"/>
    </row>
    <row r="97" spans="1:3" ht="24" customHeight="1" x14ac:dyDescent="0.2">
      <c r="A97" s="201" t="e">
        <f>CONCATENATE("II - Lei nº 13.161/2015: CPRB de 4,50% com desoneração e 0,00% sem desoneração (neste caso foi considerado ",IF('PLANILHA NÃO DES'!H189&gt;#REF!,"com ","sem "),"desoneração em função de ser mais vantajoso para a Instituição)")</f>
        <v>#REF!</v>
      </c>
      <c r="B97" s="201"/>
      <c r="C97" s="201"/>
    </row>
    <row r="98" spans="1:3" ht="48.75" customHeight="1" x14ac:dyDescent="0.2">
      <c r="A98" s="202" t="s">
        <v>415</v>
      </c>
      <c r="B98" s="202"/>
      <c r="C98" s="202"/>
    </row>
    <row r="99" spans="1:3" x14ac:dyDescent="0.2">
      <c r="B99" s="73"/>
    </row>
    <row r="100" spans="1:3" x14ac:dyDescent="0.2">
      <c r="B100" s="73"/>
    </row>
    <row r="101" spans="1:3" x14ac:dyDescent="0.2">
      <c r="B101" s="73"/>
    </row>
    <row r="102" spans="1:3" x14ac:dyDescent="0.2">
      <c r="A102" s="203"/>
      <c r="B102" s="203"/>
      <c r="C102" s="203"/>
    </row>
    <row r="103" spans="1:3" x14ac:dyDescent="0.2">
      <c r="A103" s="191"/>
      <c r="B103" s="191"/>
      <c r="C103" s="191"/>
    </row>
    <row r="104" spans="1:3" x14ac:dyDescent="0.2">
      <c r="A104" s="191"/>
      <c r="B104" s="191"/>
      <c r="C104" s="191"/>
    </row>
  </sheetData>
  <mergeCells count="13">
    <mergeCell ref="A51:C51"/>
    <mergeCell ref="A6:C6"/>
    <mergeCell ref="A8:C9"/>
    <mergeCell ref="A45:C45"/>
    <mergeCell ref="A46:C46"/>
    <mergeCell ref="A50:C50"/>
    <mergeCell ref="A103:C103"/>
    <mergeCell ref="A104:C104"/>
    <mergeCell ref="A58:C58"/>
    <mergeCell ref="A60:C61"/>
    <mergeCell ref="A97:C97"/>
    <mergeCell ref="A98:C98"/>
    <mergeCell ref="A102:C10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&amp;LDEMONSTRATIVO DE BDI&amp;RPágina &amp;P de &amp;N</oddFooter>
  </headerFooter>
  <rowBreaks count="1" manualBreakCount="1">
    <brk id="51" max="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3"/>
  <sheetViews>
    <sheetView view="pageBreakPreview" zoomScaleNormal="100" zoomScaleSheetLayoutView="100" workbookViewId="0">
      <selection activeCell="A63" sqref="A63:C64"/>
    </sheetView>
  </sheetViews>
  <sheetFormatPr defaultColWidth="9.140625" defaultRowHeight="12.75" x14ac:dyDescent="0.2"/>
  <cols>
    <col min="1" max="1" width="11.42578125" style="64" customWidth="1"/>
    <col min="2" max="2" width="58.85546875" style="64" customWidth="1"/>
    <col min="3" max="3" width="11.5703125" style="64" customWidth="1"/>
    <col min="4" max="16384" width="9.140625" style="64"/>
  </cols>
  <sheetData>
    <row r="1" spans="1:3" x14ac:dyDescent="0.2">
      <c r="B1" s="65" t="s">
        <v>294</v>
      </c>
    </row>
    <row r="2" spans="1:3" x14ac:dyDescent="0.2">
      <c r="B2" s="65" t="s">
        <v>279</v>
      </c>
    </row>
    <row r="3" spans="1:3" x14ac:dyDescent="0.2">
      <c r="B3" s="65" t="s">
        <v>280</v>
      </c>
    </row>
    <row r="4" spans="1:3" x14ac:dyDescent="0.2">
      <c r="B4" s="65" t="s">
        <v>281</v>
      </c>
    </row>
    <row r="6" spans="1:3" ht="30" customHeight="1" x14ac:dyDescent="0.2">
      <c r="A6" s="192" t="s">
        <v>548</v>
      </c>
      <c r="B6" s="193"/>
      <c r="C6" s="194"/>
    </row>
    <row r="8" spans="1:3" x14ac:dyDescent="0.2">
      <c r="A8" s="195" t="str">
        <f>'PLANILHA NÃO DES'!$F$1</f>
        <v>OBRA: REESTRUTURAÇÃO DO SISTEMA DE ESGOTAMENTO SANITÁRIO - CAMPUS SEDE</v>
      </c>
      <c r="B8" s="196"/>
      <c r="C8" s="197"/>
    </row>
    <row r="9" spans="1:3" x14ac:dyDescent="0.2">
      <c r="A9" s="198"/>
      <c r="B9" s="199"/>
      <c r="C9" s="200"/>
    </row>
    <row r="10" spans="1:3" x14ac:dyDescent="0.2">
      <c r="A10" s="66"/>
      <c r="B10" s="66"/>
      <c r="C10" s="66"/>
    </row>
    <row r="11" spans="1:3" x14ac:dyDescent="0.2">
      <c r="A11" s="78" t="s">
        <v>1</v>
      </c>
      <c r="B11" s="78" t="s">
        <v>371</v>
      </c>
      <c r="C11" s="78" t="s">
        <v>392</v>
      </c>
    </row>
    <row r="12" spans="1:3" x14ac:dyDescent="0.2">
      <c r="A12" s="67">
        <v>1</v>
      </c>
      <c r="B12" s="67" t="s">
        <v>393</v>
      </c>
      <c r="C12" s="68">
        <v>3.4500000000000003E-2</v>
      </c>
    </row>
    <row r="13" spans="1:3" x14ac:dyDescent="0.2">
      <c r="A13" s="67">
        <v>2</v>
      </c>
      <c r="B13" s="67" t="s">
        <v>394</v>
      </c>
      <c r="C13" s="68">
        <v>1.3299999999999999E-2</v>
      </c>
    </row>
    <row r="14" spans="1:3" x14ac:dyDescent="0.2">
      <c r="A14" s="67">
        <v>3</v>
      </c>
      <c r="B14" s="67" t="s">
        <v>395</v>
      </c>
      <c r="C14" s="68">
        <v>6.4999999999999997E-3</v>
      </c>
    </row>
    <row r="15" spans="1:3" x14ac:dyDescent="0.2">
      <c r="A15" s="67">
        <v>4</v>
      </c>
      <c r="B15" s="67" t="s">
        <v>396</v>
      </c>
      <c r="C15" s="68">
        <v>0</v>
      </c>
    </row>
    <row r="16" spans="1:3" x14ac:dyDescent="0.2">
      <c r="A16" s="67">
        <v>5</v>
      </c>
      <c r="B16" s="67" t="s">
        <v>397</v>
      </c>
      <c r="C16" s="68">
        <v>0.03</v>
      </c>
    </row>
    <row r="17" spans="1:3" x14ac:dyDescent="0.2">
      <c r="A17" s="67">
        <v>6</v>
      </c>
      <c r="B17" s="67" t="s">
        <v>398</v>
      </c>
      <c r="C17" s="68">
        <v>0</v>
      </c>
    </row>
    <row r="18" spans="1:3" x14ac:dyDescent="0.2">
      <c r="A18" s="67">
        <v>7</v>
      </c>
      <c r="B18" s="67" t="s">
        <v>399</v>
      </c>
      <c r="C18" s="68">
        <v>0</v>
      </c>
    </row>
    <row r="19" spans="1:3" x14ac:dyDescent="0.2">
      <c r="A19" s="67">
        <v>8</v>
      </c>
      <c r="B19" s="67" t="s">
        <v>400</v>
      </c>
      <c r="C19" s="68">
        <v>0</v>
      </c>
    </row>
    <row r="20" spans="1:3" x14ac:dyDescent="0.2">
      <c r="A20" s="67">
        <v>9</v>
      </c>
      <c r="B20" s="67" t="s">
        <v>401</v>
      </c>
      <c r="C20" s="68">
        <v>8.5000000000000006E-3</v>
      </c>
    </row>
    <row r="21" spans="1:3" x14ac:dyDescent="0.2">
      <c r="A21" s="67">
        <v>10</v>
      </c>
      <c r="B21" s="67" t="s">
        <v>402</v>
      </c>
      <c r="C21" s="68">
        <v>5.11E-2</v>
      </c>
    </row>
    <row r="22" spans="1:3" x14ac:dyDescent="0.2">
      <c r="A22" s="69"/>
      <c r="B22" s="69"/>
      <c r="C22" s="69"/>
    </row>
    <row r="23" spans="1:3" x14ac:dyDescent="0.2">
      <c r="A23" s="64" t="s">
        <v>403</v>
      </c>
    </row>
    <row r="28" spans="1:3" x14ac:dyDescent="0.2">
      <c r="A28" s="64" t="s">
        <v>404</v>
      </c>
    </row>
    <row r="30" spans="1:3" x14ac:dyDescent="0.2">
      <c r="A30" s="70" t="s">
        <v>405</v>
      </c>
      <c r="B30" s="71" t="str">
        <f>"(1 + ("&amp;C12&amp;" + "&amp;C13&amp;"))*(1 + "&amp;C20&amp;")*(1 + "&amp;C21&amp;")"</f>
        <v>(1 + (0,0345 + 0,0133))*(1 + 0,0085)*(1 + 0,0511)</v>
      </c>
      <c r="C30" s="72">
        <v>-1</v>
      </c>
    </row>
    <row r="31" spans="1:3" x14ac:dyDescent="0.2">
      <c r="B31" s="73" t="str">
        <f>"(1 - ("&amp;C14&amp;" + "&amp;C15&amp;" + "&amp;C16&amp;" + "&amp;C17&amp;" + "&amp;C18&amp;" + "&amp;C19&amp;"))"</f>
        <v>(1 - (0,0065 + 0 + 0,03 + 0 + 0 + 0))</v>
      </c>
    </row>
    <row r="32" spans="1:3" x14ac:dyDescent="0.2">
      <c r="B32" s="73"/>
    </row>
    <row r="33" spans="1:3" x14ac:dyDescent="0.2">
      <c r="A33" s="74" t="s">
        <v>405</v>
      </c>
      <c r="B33" s="75">
        <f>ROUND((1+(C12+C13))*(1+C20)*(1+C21)/(1-SUM(C14:C19))-1,4)</f>
        <v>0.15279999999999999</v>
      </c>
    </row>
    <row r="34" spans="1:3" x14ac:dyDescent="0.2">
      <c r="B34" s="73"/>
    </row>
    <row r="35" spans="1:3" x14ac:dyDescent="0.2">
      <c r="A35" s="32" t="s">
        <v>406</v>
      </c>
      <c r="B35" s="32"/>
      <c r="C35" s="32"/>
    </row>
    <row r="36" spans="1:3" x14ac:dyDescent="0.2">
      <c r="A36" s="32" t="s">
        <v>407</v>
      </c>
      <c r="B36" s="32"/>
      <c r="C36" s="32"/>
    </row>
    <row r="37" spans="1:3" x14ac:dyDescent="0.2">
      <c r="A37" s="32" t="s">
        <v>408</v>
      </c>
      <c r="B37" s="32"/>
      <c r="C37" s="32"/>
    </row>
    <row r="38" spans="1:3" x14ac:dyDescent="0.2">
      <c r="A38" s="32" t="s">
        <v>409</v>
      </c>
      <c r="B38" s="32"/>
      <c r="C38" s="32"/>
    </row>
    <row r="39" spans="1:3" x14ac:dyDescent="0.2">
      <c r="A39" s="32" t="s">
        <v>410</v>
      </c>
      <c r="B39" s="32"/>
      <c r="C39" s="32"/>
    </row>
    <row r="40" spans="1:3" x14ac:dyDescent="0.2">
      <c r="A40" s="32" t="s">
        <v>411</v>
      </c>
      <c r="B40" s="32"/>
      <c r="C40" s="32"/>
    </row>
    <row r="41" spans="1:3" x14ac:dyDescent="0.2">
      <c r="A41" s="32" t="s">
        <v>412</v>
      </c>
      <c r="B41" s="32"/>
      <c r="C41" s="32"/>
    </row>
    <row r="42" spans="1:3" x14ac:dyDescent="0.2">
      <c r="A42" s="32" t="s">
        <v>413</v>
      </c>
      <c r="B42" s="32"/>
      <c r="C42" s="32"/>
    </row>
    <row r="43" spans="1:3" x14ac:dyDescent="0.2">
      <c r="A43" s="32"/>
      <c r="B43" s="32"/>
      <c r="C43" s="32"/>
    </row>
    <row r="44" spans="1:3" x14ac:dyDescent="0.2">
      <c r="A44" s="32" t="s">
        <v>414</v>
      </c>
      <c r="B44" s="32"/>
      <c r="C44" s="32"/>
    </row>
    <row r="45" spans="1:3" ht="24" customHeight="1" x14ac:dyDescent="0.2">
      <c r="A45" s="201" t="e">
        <f>CONCATENATE("II - Lei nº 13.161/2015: CPRB de 4,50% com desoneração e 0,00% sem desoneração (neste caso foi considerado ",IF('PLANILHA NÃO DES'!#REF!&gt;#REF!,"com ","sem "),"desoneração em função de ser mais vantajoso para a Instituição)")</f>
        <v>#REF!</v>
      </c>
      <c r="B45" s="201"/>
      <c r="C45" s="201"/>
    </row>
    <row r="46" spans="1:3" ht="48.75" customHeight="1" x14ac:dyDescent="0.2">
      <c r="A46" s="202" t="s">
        <v>415</v>
      </c>
      <c r="B46" s="202"/>
      <c r="C46" s="202"/>
    </row>
    <row r="47" spans="1:3" x14ac:dyDescent="0.2">
      <c r="B47" s="73"/>
    </row>
    <row r="48" spans="1:3" x14ac:dyDescent="0.2">
      <c r="B48" s="73"/>
    </row>
    <row r="49" spans="1:3" x14ac:dyDescent="0.2">
      <c r="B49" s="73"/>
    </row>
    <row r="50" spans="1:3" x14ac:dyDescent="0.2">
      <c r="B50" s="73"/>
    </row>
    <row r="51" spans="1:3" x14ac:dyDescent="0.2">
      <c r="B51" s="73"/>
    </row>
    <row r="52" spans="1:3" x14ac:dyDescent="0.2">
      <c r="B52" s="73"/>
    </row>
    <row r="53" spans="1:3" x14ac:dyDescent="0.2">
      <c r="B53" s="73"/>
    </row>
    <row r="54" spans="1:3" x14ac:dyDescent="0.2">
      <c r="B54" s="73" t="s">
        <v>549</v>
      </c>
    </row>
    <row r="55" spans="1:3" x14ac:dyDescent="0.2">
      <c r="A55" s="191"/>
      <c r="B55" s="191"/>
      <c r="C55" s="191"/>
    </row>
    <row r="56" spans="1:3" x14ac:dyDescent="0.2">
      <c r="B56" s="65" t="s">
        <v>294</v>
      </c>
    </row>
    <row r="57" spans="1:3" x14ac:dyDescent="0.2">
      <c r="B57" s="65" t="s">
        <v>279</v>
      </c>
    </row>
    <row r="58" spans="1:3" x14ac:dyDescent="0.2">
      <c r="B58" s="65" t="s">
        <v>280</v>
      </c>
    </row>
    <row r="59" spans="1:3" x14ac:dyDescent="0.2">
      <c r="B59" s="65" t="s">
        <v>281</v>
      </c>
    </row>
    <row r="61" spans="1:3" ht="27.75" customHeight="1" x14ac:dyDescent="0.2">
      <c r="A61" s="192" t="s">
        <v>548</v>
      </c>
      <c r="B61" s="193"/>
      <c r="C61" s="194"/>
    </row>
    <row r="63" spans="1:3" x14ac:dyDescent="0.2">
      <c r="A63" s="195" t="str">
        <f>'PLANILHA NÃO DES'!$F$1</f>
        <v>OBRA: REESTRUTURAÇÃO DO SISTEMA DE ESGOTAMENTO SANITÁRIO - CAMPUS SEDE</v>
      </c>
      <c r="B63" s="196"/>
      <c r="C63" s="197"/>
    </row>
    <row r="64" spans="1:3" x14ac:dyDescent="0.2">
      <c r="A64" s="198"/>
      <c r="B64" s="199"/>
      <c r="C64" s="200"/>
    </row>
    <row r="65" spans="1:3" x14ac:dyDescent="0.2">
      <c r="A65" s="66"/>
      <c r="B65" s="66"/>
      <c r="C65" s="66"/>
    </row>
    <row r="66" spans="1:3" x14ac:dyDescent="0.2">
      <c r="A66" s="78" t="s">
        <v>1</v>
      </c>
      <c r="B66" s="78" t="s">
        <v>371</v>
      </c>
      <c r="C66" s="78" t="s">
        <v>392</v>
      </c>
    </row>
    <row r="67" spans="1:3" x14ac:dyDescent="0.2">
      <c r="A67" s="67">
        <v>1</v>
      </c>
      <c r="B67" s="67" t="s">
        <v>393</v>
      </c>
      <c r="C67" s="68">
        <v>3.4500000000000003E-2</v>
      </c>
    </row>
    <row r="68" spans="1:3" x14ac:dyDescent="0.2">
      <c r="A68" s="67">
        <v>2</v>
      </c>
      <c r="B68" s="67" t="s">
        <v>394</v>
      </c>
      <c r="C68" s="68">
        <v>1.3299999999999999E-2</v>
      </c>
    </row>
    <row r="69" spans="1:3" x14ac:dyDescent="0.2">
      <c r="A69" s="67">
        <v>3</v>
      </c>
      <c r="B69" s="67" t="s">
        <v>395</v>
      </c>
      <c r="C69" s="68">
        <v>6.4999999999999997E-3</v>
      </c>
    </row>
    <row r="70" spans="1:3" x14ac:dyDescent="0.2">
      <c r="A70" s="67">
        <v>4</v>
      </c>
      <c r="B70" s="67" t="s">
        <v>396</v>
      </c>
      <c r="C70" s="68">
        <v>0</v>
      </c>
    </row>
    <row r="71" spans="1:3" x14ac:dyDescent="0.2">
      <c r="A71" s="67">
        <v>5</v>
      </c>
      <c r="B71" s="67" t="s">
        <v>397</v>
      </c>
      <c r="C71" s="68">
        <v>0.03</v>
      </c>
    </row>
    <row r="72" spans="1:3" x14ac:dyDescent="0.2">
      <c r="A72" s="67">
        <v>6</v>
      </c>
      <c r="B72" s="67" t="s">
        <v>398</v>
      </c>
      <c r="C72" s="68">
        <v>0</v>
      </c>
    </row>
    <row r="73" spans="1:3" x14ac:dyDescent="0.2">
      <c r="A73" s="67">
        <v>7</v>
      </c>
      <c r="B73" s="67" t="s">
        <v>399</v>
      </c>
      <c r="C73" s="68">
        <v>0</v>
      </c>
    </row>
    <row r="74" spans="1:3" x14ac:dyDescent="0.2">
      <c r="A74" s="67">
        <v>8</v>
      </c>
      <c r="B74" s="67" t="s">
        <v>400</v>
      </c>
      <c r="C74" s="68">
        <v>4.4999999999999998E-2</v>
      </c>
    </row>
    <row r="75" spans="1:3" x14ac:dyDescent="0.2">
      <c r="A75" s="67">
        <v>9</v>
      </c>
      <c r="B75" s="67" t="s">
        <v>401</v>
      </c>
      <c r="C75" s="68">
        <v>8.5000000000000006E-3</v>
      </c>
    </row>
    <row r="76" spans="1:3" x14ac:dyDescent="0.2">
      <c r="A76" s="67">
        <v>10</v>
      </c>
      <c r="B76" s="67" t="s">
        <v>402</v>
      </c>
      <c r="C76" s="68">
        <v>5.11E-2</v>
      </c>
    </row>
    <row r="77" spans="1:3" x14ac:dyDescent="0.2">
      <c r="A77" s="69"/>
      <c r="B77" s="69"/>
      <c r="C77" s="69"/>
    </row>
    <row r="78" spans="1:3" x14ac:dyDescent="0.2">
      <c r="A78" s="64" t="s">
        <v>403</v>
      </c>
    </row>
    <row r="83" spans="1:3" x14ac:dyDescent="0.2">
      <c r="A83" s="64" t="s">
        <v>404</v>
      </c>
    </row>
    <row r="85" spans="1:3" x14ac:dyDescent="0.2">
      <c r="A85" s="70" t="s">
        <v>405</v>
      </c>
      <c r="B85" s="71" t="str">
        <f>"(1 + ("&amp;C67&amp;" + "&amp;C68&amp;"))*(1 + "&amp;C75&amp;")*(1 + "&amp;C76&amp;")"</f>
        <v>(1 + (0,0345 + 0,0133))*(1 + 0,0085)*(1 + 0,0511)</v>
      </c>
      <c r="C85" s="72">
        <v>-1</v>
      </c>
    </row>
    <row r="86" spans="1:3" x14ac:dyDescent="0.2">
      <c r="B86" s="73" t="str">
        <f>"(1 - ("&amp;C69&amp;" + "&amp;C70&amp;" + "&amp;C71&amp;" + "&amp;C72&amp;" + "&amp;C73&amp;" + "&amp;C74&amp;"))"</f>
        <v>(1 - (0,0065 + 0 + 0,03 + 0 + 0 + 0,045))</v>
      </c>
    </row>
    <row r="87" spans="1:3" x14ac:dyDescent="0.2">
      <c r="B87" s="73"/>
    </row>
    <row r="88" spans="1:3" x14ac:dyDescent="0.2">
      <c r="A88" s="74" t="s">
        <v>405</v>
      </c>
      <c r="B88" s="75">
        <f>ROUND((1+(C67+C68))*(1+C75)*(1+C76)/(1-SUM(C69:C74))-1,4)</f>
        <v>0.20930000000000001</v>
      </c>
    </row>
    <row r="89" spans="1:3" x14ac:dyDescent="0.2">
      <c r="B89" s="73"/>
    </row>
    <row r="90" spans="1:3" x14ac:dyDescent="0.2">
      <c r="A90" s="32" t="s">
        <v>406</v>
      </c>
      <c r="B90" s="32"/>
      <c r="C90" s="32"/>
    </row>
    <row r="91" spans="1:3" x14ac:dyDescent="0.2">
      <c r="A91" s="32" t="s">
        <v>407</v>
      </c>
      <c r="B91" s="32"/>
      <c r="C91" s="32"/>
    </row>
    <row r="92" spans="1:3" x14ac:dyDescent="0.2">
      <c r="A92" s="32" t="s">
        <v>408</v>
      </c>
      <c r="B92" s="32"/>
      <c r="C92" s="32"/>
    </row>
    <row r="93" spans="1:3" x14ac:dyDescent="0.2">
      <c r="A93" s="32" t="s">
        <v>409</v>
      </c>
      <c r="B93" s="32"/>
      <c r="C93" s="32"/>
    </row>
    <row r="94" spans="1:3" x14ac:dyDescent="0.2">
      <c r="A94" s="32" t="s">
        <v>410</v>
      </c>
      <c r="B94" s="32"/>
      <c r="C94" s="32"/>
    </row>
    <row r="95" spans="1:3" x14ac:dyDescent="0.2">
      <c r="A95" s="32" t="s">
        <v>411</v>
      </c>
      <c r="B95" s="32"/>
      <c r="C95" s="32"/>
    </row>
    <row r="96" spans="1:3" x14ac:dyDescent="0.2">
      <c r="A96" s="32" t="s">
        <v>412</v>
      </c>
      <c r="B96" s="32"/>
      <c r="C96" s="32"/>
    </row>
    <row r="97" spans="1:3" x14ac:dyDescent="0.2">
      <c r="A97" s="32" t="s">
        <v>413</v>
      </c>
      <c r="B97" s="32"/>
      <c r="C97" s="32"/>
    </row>
    <row r="98" spans="1:3" x14ac:dyDescent="0.2">
      <c r="A98" s="32"/>
      <c r="B98" s="32"/>
      <c r="C98" s="32"/>
    </row>
    <row r="99" spans="1:3" x14ac:dyDescent="0.2">
      <c r="A99" s="32" t="s">
        <v>550</v>
      </c>
      <c r="B99" s="32"/>
      <c r="C99" s="32"/>
    </row>
    <row r="100" spans="1:3" ht="24.75" customHeight="1" x14ac:dyDescent="0.2">
      <c r="A100" s="201" t="e">
        <f>CONCATENATE("II - Lei nº 13.161/2015: CPRB de 4,50% com desoneração e 0,00% sem desoneração (neste caso foi considerado ",IF('PLANILHA NÃO DES'!H184&gt;#REF!,"com ","sem "),"desoneração em função de ser mais vantajoso para a Instituição)")</f>
        <v>#REF!</v>
      </c>
      <c r="B100" s="201"/>
      <c r="C100" s="201"/>
    </row>
    <row r="101" spans="1:3" ht="51" customHeight="1" x14ac:dyDescent="0.2">
      <c r="A101" s="202" t="s">
        <v>415</v>
      </c>
      <c r="B101" s="202"/>
      <c r="C101" s="202"/>
    </row>
    <row r="102" spans="1:3" x14ac:dyDescent="0.2">
      <c r="B102" s="73"/>
    </row>
    <row r="103" spans="1:3" x14ac:dyDescent="0.2">
      <c r="B103" s="73"/>
    </row>
  </sheetData>
  <mergeCells count="9">
    <mergeCell ref="A63:C64"/>
    <mergeCell ref="A100:C100"/>
    <mergeCell ref="A101:C101"/>
    <mergeCell ref="A6:C6"/>
    <mergeCell ref="A8:C9"/>
    <mergeCell ref="A45:C45"/>
    <mergeCell ref="A46:C46"/>
    <mergeCell ref="A55:C55"/>
    <mergeCell ref="A61:C61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headerFooter>
    <oddFooter>&amp;LDEMONSTRATIVO DE BDI&amp;RPágina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1:R53"/>
  <sheetViews>
    <sheetView view="pageBreakPreview" zoomScale="80" zoomScaleNormal="100" zoomScaleSheetLayoutView="80" workbookViewId="0">
      <selection activeCell="E7" sqref="E7"/>
    </sheetView>
  </sheetViews>
  <sheetFormatPr defaultColWidth="9.140625" defaultRowHeight="12.75" x14ac:dyDescent="0.2"/>
  <cols>
    <col min="1" max="1" width="10.28515625" style="64" customWidth="1"/>
    <col min="2" max="2" width="43.7109375" style="64" customWidth="1"/>
    <col min="3" max="6" width="12.85546875" style="64" customWidth="1"/>
    <col min="7" max="8" width="9.140625" style="64"/>
    <col min="9" max="9" width="12.28515625" style="64" bestFit="1" customWidth="1"/>
    <col min="10" max="16384" width="9.140625" style="64"/>
  </cols>
  <sheetData>
    <row r="1" spans="1:12" x14ac:dyDescent="0.2">
      <c r="B1" s="65" t="s">
        <v>294</v>
      </c>
      <c r="C1" s="207" t="s">
        <v>282</v>
      </c>
      <c r="D1" s="208"/>
      <c r="E1" s="208"/>
      <c r="F1" s="209"/>
    </row>
    <row r="2" spans="1:12" x14ac:dyDescent="0.2">
      <c r="B2" s="65" t="s">
        <v>279</v>
      </c>
      <c r="C2" s="210"/>
      <c r="D2" s="129"/>
      <c r="E2" s="129"/>
      <c r="F2" s="211"/>
    </row>
    <row r="3" spans="1:12" x14ac:dyDescent="0.2">
      <c r="B3" s="65" t="s">
        <v>280</v>
      </c>
      <c r="C3" s="210"/>
      <c r="D3" s="129"/>
      <c r="E3" s="129"/>
      <c r="F3" s="211"/>
    </row>
    <row r="4" spans="1:12" x14ac:dyDescent="0.2">
      <c r="B4" s="65" t="s">
        <v>281</v>
      </c>
      <c r="C4" s="212"/>
      <c r="D4" s="213"/>
      <c r="E4" s="213"/>
      <c r="F4" s="214"/>
    </row>
    <row r="5" spans="1:12" ht="21.75" customHeight="1" x14ac:dyDescent="0.2">
      <c r="B5" s="65"/>
      <c r="D5" s="108"/>
      <c r="E5" s="109"/>
    </row>
    <row r="6" spans="1:12" ht="16.149999999999999" customHeight="1" x14ac:dyDescent="0.2">
      <c r="A6" s="205" t="s">
        <v>770</v>
      </c>
      <c r="B6" s="206"/>
      <c r="C6" s="206"/>
      <c r="D6" s="206"/>
      <c r="E6" s="206"/>
      <c r="F6" s="206"/>
    </row>
    <row r="7" spans="1:12" x14ac:dyDescent="0.2">
      <c r="A7" s="215"/>
      <c r="B7" s="216"/>
      <c r="C7" s="216"/>
      <c r="D7" s="217"/>
      <c r="E7" s="109"/>
    </row>
    <row r="8" spans="1:12" x14ac:dyDescent="0.2">
      <c r="A8" s="218" t="s">
        <v>1</v>
      </c>
      <c r="B8" s="218" t="s">
        <v>771</v>
      </c>
      <c r="C8" s="220" t="s">
        <v>772</v>
      </c>
      <c r="D8" s="221"/>
      <c r="E8" s="220" t="s">
        <v>773</v>
      </c>
      <c r="F8" s="221"/>
    </row>
    <row r="9" spans="1:12" x14ac:dyDescent="0.2">
      <c r="A9" s="219"/>
      <c r="B9" s="219"/>
      <c r="C9" s="105" t="s">
        <v>774</v>
      </c>
      <c r="D9" s="105" t="s">
        <v>775</v>
      </c>
      <c r="E9" s="105" t="s">
        <v>774</v>
      </c>
      <c r="F9" s="105" t="s">
        <v>775</v>
      </c>
    </row>
    <row r="10" spans="1:12" x14ac:dyDescent="0.2">
      <c r="A10" s="102"/>
      <c r="B10" s="103" t="s">
        <v>776</v>
      </c>
      <c r="C10" s="104"/>
      <c r="D10" s="104"/>
      <c r="E10" s="104"/>
      <c r="F10" s="104"/>
    </row>
    <row r="11" spans="1:12" x14ac:dyDescent="0.2">
      <c r="A11" s="91" t="s">
        <v>777</v>
      </c>
      <c r="B11" s="92" t="s">
        <v>778</v>
      </c>
      <c r="C11" s="93">
        <v>0</v>
      </c>
      <c r="D11" s="93">
        <v>0</v>
      </c>
      <c r="E11" s="93">
        <v>0.2</v>
      </c>
      <c r="F11" s="93">
        <v>0.2</v>
      </c>
      <c r="I11" s="94"/>
      <c r="J11" s="94"/>
      <c r="K11" s="94"/>
      <c r="L11" s="94"/>
    </row>
    <row r="12" spans="1:12" x14ac:dyDescent="0.2">
      <c r="A12" s="91" t="s">
        <v>779</v>
      </c>
      <c r="B12" s="92" t="s">
        <v>780</v>
      </c>
      <c r="C12" s="93">
        <v>1.4999999999999999E-2</v>
      </c>
      <c r="D12" s="93">
        <v>1.4999999999999999E-2</v>
      </c>
      <c r="E12" s="93">
        <v>1.4999999999999999E-2</v>
      </c>
      <c r="F12" s="93">
        <v>1.4999999999999999E-2</v>
      </c>
      <c r="I12" s="94"/>
      <c r="J12" s="94"/>
      <c r="K12" s="94"/>
      <c r="L12" s="94"/>
    </row>
    <row r="13" spans="1:12" x14ac:dyDescent="0.2">
      <c r="A13" s="91" t="s">
        <v>781</v>
      </c>
      <c r="B13" s="92" t="s">
        <v>782</v>
      </c>
      <c r="C13" s="93">
        <v>0.01</v>
      </c>
      <c r="D13" s="93">
        <v>0.01</v>
      </c>
      <c r="E13" s="93">
        <v>0.01</v>
      </c>
      <c r="F13" s="93">
        <v>0.01</v>
      </c>
      <c r="I13" s="94"/>
      <c r="J13" s="94"/>
      <c r="K13" s="94"/>
      <c r="L13" s="94"/>
    </row>
    <row r="14" spans="1:12" x14ac:dyDescent="0.2">
      <c r="A14" s="91" t="s">
        <v>783</v>
      </c>
      <c r="B14" s="92" t="s">
        <v>784</v>
      </c>
      <c r="C14" s="93">
        <v>2E-3</v>
      </c>
      <c r="D14" s="93">
        <v>2E-3</v>
      </c>
      <c r="E14" s="93">
        <v>2E-3</v>
      </c>
      <c r="F14" s="93">
        <v>2E-3</v>
      </c>
      <c r="I14" s="94"/>
      <c r="J14" s="94"/>
      <c r="K14" s="94"/>
      <c r="L14" s="94"/>
    </row>
    <row r="15" spans="1:12" x14ac:dyDescent="0.2">
      <c r="A15" s="91" t="s">
        <v>785</v>
      </c>
      <c r="B15" s="92" t="s">
        <v>786</v>
      </c>
      <c r="C15" s="93">
        <v>6.0000000000000001E-3</v>
      </c>
      <c r="D15" s="93">
        <v>6.0000000000000001E-3</v>
      </c>
      <c r="E15" s="93">
        <v>6.0000000000000001E-3</v>
      </c>
      <c r="F15" s="93">
        <v>6.0000000000000001E-3</v>
      </c>
      <c r="I15" s="94"/>
      <c r="J15" s="94"/>
      <c r="K15" s="94"/>
      <c r="L15" s="94"/>
    </row>
    <row r="16" spans="1:12" x14ac:dyDescent="0.2">
      <c r="A16" s="91" t="s">
        <v>787</v>
      </c>
      <c r="B16" s="92" t="s">
        <v>788</v>
      </c>
      <c r="C16" s="93">
        <v>2.5000000000000001E-2</v>
      </c>
      <c r="D16" s="93">
        <v>2.5000000000000001E-2</v>
      </c>
      <c r="E16" s="93">
        <v>2.5000000000000001E-2</v>
      </c>
      <c r="F16" s="93">
        <v>2.5000000000000001E-2</v>
      </c>
      <c r="I16" s="94"/>
      <c r="J16" s="94"/>
      <c r="K16" s="94"/>
      <c r="L16" s="94"/>
    </row>
    <row r="17" spans="1:17" x14ac:dyDescent="0.2">
      <c r="A17" s="91" t="s">
        <v>789</v>
      </c>
      <c r="B17" s="92" t="s">
        <v>790</v>
      </c>
      <c r="C17" s="93">
        <v>0.03</v>
      </c>
      <c r="D17" s="93">
        <v>0.03</v>
      </c>
      <c r="E17" s="93">
        <v>0.03</v>
      </c>
      <c r="F17" s="93">
        <v>0.03</v>
      </c>
      <c r="I17" s="94"/>
      <c r="J17" s="94"/>
      <c r="K17" s="94"/>
      <c r="L17" s="94"/>
    </row>
    <row r="18" spans="1:17" x14ac:dyDescent="0.2">
      <c r="A18" s="91" t="s">
        <v>791</v>
      </c>
      <c r="B18" s="92" t="s">
        <v>792</v>
      </c>
      <c r="C18" s="93">
        <v>0.08</v>
      </c>
      <c r="D18" s="93">
        <v>0.08</v>
      </c>
      <c r="E18" s="93">
        <v>0.08</v>
      </c>
      <c r="F18" s="93">
        <v>0.08</v>
      </c>
      <c r="I18" s="94"/>
      <c r="J18" s="94"/>
      <c r="K18" s="94"/>
      <c r="L18" s="94"/>
    </row>
    <row r="19" spans="1:17" x14ac:dyDescent="0.2">
      <c r="A19" s="91" t="s">
        <v>793</v>
      </c>
      <c r="B19" s="92" t="s">
        <v>794</v>
      </c>
      <c r="C19" s="93">
        <v>0</v>
      </c>
      <c r="D19" s="93">
        <v>0</v>
      </c>
      <c r="E19" s="93">
        <v>0</v>
      </c>
      <c r="F19" s="93">
        <v>0</v>
      </c>
      <c r="I19" s="94"/>
      <c r="J19" s="94"/>
      <c r="K19" s="94"/>
      <c r="L19" s="94"/>
    </row>
    <row r="20" spans="1:17" x14ac:dyDescent="0.2">
      <c r="A20" s="95" t="s">
        <v>310</v>
      </c>
      <c r="B20" s="96" t="s">
        <v>795</v>
      </c>
      <c r="C20" s="97">
        <f>SUM(C11:C19)</f>
        <v>0.16799999999999998</v>
      </c>
      <c r="D20" s="97">
        <f>SUM(D11:D19)</f>
        <v>0.16799999999999998</v>
      </c>
      <c r="E20" s="97">
        <f>SUM(E11:E19)</f>
        <v>0.36800000000000005</v>
      </c>
      <c r="F20" s="97">
        <f>SUM(F11:F19)</f>
        <v>0.36800000000000005</v>
      </c>
    </row>
    <row r="21" spans="1:17" x14ac:dyDescent="0.2">
      <c r="A21" s="102"/>
      <c r="B21" s="106" t="s">
        <v>796</v>
      </c>
      <c r="C21" s="107"/>
      <c r="D21" s="107"/>
      <c r="E21" s="107"/>
      <c r="F21" s="107"/>
    </row>
    <row r="22" spans="1:17" x14ac:dyDescent="0.2">
      <c r="A22" s="91" t="s">
        <v>797</v>
      </c>
      <c r="B22" s="92" t="s">
        <v>798</v>
      </c>
      <c r="C22" s="93">
        <v>0.18010000000000001</v>
      </c>
      <c r="D22" s="98" t="s">
        <v>799</v>
      </c>
      <c r="E22" s="93">
        <v>0.18010000000000001</v>
      </c>
      <c r="F22" s="98" t="s">
        <v>799</v>
      </c>
      <c r="I22" s="94"/>
      <c r="K22" s="94"/>
      <c r="Q22" s="64" t="s">
        <v>549</v>
      </c>
    </row>
    <row r="23" spans="1:17" x14ac:dyDescent="0.2">
      <c r="A23" s="91" t="s">
        <v>800</v>
      </c>
      <c r="B23" s="92" t="s">
        <v>801</v>
      </c>
      <c r="C23" s="93">
        <v>4.2999999999999997E-2</v>
      </c>
      <c r="D23" s="98" t="s">
        <v>799</v>
      </c>
      <c r="E23" s="93">
        <v>4.2999999999999997E-2</v>
      </c>
      <c r="F23" s="98" t="s">
        <v>799</v>
      </c>
      <c r="I23" s="94"/>
      <c r="K23" s="94"/>
    </row>
    <row r="24" spans="1:17" x14ac:dyDescent="0.2">
      <c r="A24" s="91" t="s">
        <v>802</v>
      </c>
      <c r="B24" s="92" t="s">
        <v>803</v>
      </c>
      <c r="C24" s="93">
        <v>8.5000000000000006E-3</v>
      </c>
      <c r="D24" s="93">
        <v>6.6E-3</v>
      </c>
      <c r="E24" s="93">
        <v>8.5000000000000006E-3</v>
      </c>
      <c r="F24" s="93">
        <v>6.6E-3</v>
      </c>
      <c r="I24" s="94"/>
      <c r="J24" s="94"/>
      <c r="K24" s="94"/>
      <c r="L24" s="94"/>
      <c r="Q24" s="64" t="s">
        <v>549</v>
      </c>
    </row>
    <row r="25" spans="1:17" x14ac:dyDescent="0.2">
      <c r="A25" s="91" t="s">
        <v>804</v>
      </c>
      <c r="B25" s="92" t="s">
        <v>805</v>
      </c>
      <c r="C25" s="93">
        <v>0.10780000000000001</v>
      </c>
      <c r="D25" s="93">
        <v>8.3299999999999999E-2</v>
      </c>
      <c r="E25" s="93">
        <v>0.10780000000000001</v>
      </c>
      <c r="F25" s="93">
        <v>8.3299999999999999E-2</v>
      </c>
      <c r="I25" s="94"/>
      <c r="J25" s="94"/>
      <c r="K25" s="94"/>
      <c r="L25" s="94"/>
      <c r="Q25" s="64" t="s">
        <v>549</v>
      </c>
    </row>
    <row r="26" spans="1:17" x14ac:dyDescent="0.2">
      <c r="A26" s="91" t="s">
        <v>806</v>
      </c>
      <c r="B26" s="92" t="s">
        <v>807</v>
      </c>
      <c r="C26" s="93">
        <v>6.9999999999999999E-4</v>
      </c>
      <c r="D26" s="93">
        <v>5.9999999999999995E-4</v>
      </c>
      <c r="E26" s="93">
        <v>6.9999999999999999E-4</v>
      </c>
      <c r="F26" s="93">
        <v>5.9999999999999995E-4</v>
      </c>
      <c r="I26" s="94"/>
      <c r="J26" s="94"/>
      <c r="K26" s="94"/>
      <c r="L26" s="94"/>
      <c r="Q26" s="64" t="s">
        <v>549</v>
      </c>
    </row>
    <row r="27" spans="1:17" x14ac:dyDescent="0.2">
      <c r="A27" s="91" t="s">
        <v>808</v>
      </c>
      <c r="B27" s="92" t="s">
        <v>809</v>
      </c>
      <c r="C27" s="93">
        <v>7.1999999999999998E-3</v>
      </c>
      <c r="D27" s="93">
        <v>5.5999999999999999E-3</v>
      </c>
      <c r="E27" s="93">
        <v>7.1999999999999998E-3</v>
      </c>
      <c r="F27" s="93">
        <v>5.5999999999999999E-3</v>
      </c>
      <c r="I27" s="94"/>
      <c r="J27" s="94"/>
      <c r="K27" s="94"/>
      <c r="L27" s="94"/>
      <c r="Q27" s="64" t="s">
        <v>549</v>
      </c>
    </row>
    <row r="28" spans="1:17" x14ac:dyDescent="0.2">
      <c r="A28" s="91" t="s">
        <v>810</v>
      </c>
      <c r="B28" s="92" t="s">
        <v>811</v>
      </c>
      <c r="C28" s="93">
        <v>1.9800000000000002E-2</v>
      </c>
      <c r="D28" s="98" t="s">
        <v>799</v>
      </c>
      <c r="E28" s="93">
        <v>1.9800000000000002E-2</v>
      </c>
      <c r="F28" s="98" t="s">
        <v>799</v>
      </c>
      <c r="I28" s="94"/>
      <c r="K28" s="94"/>
      <c r="Q28" s="64" t="s">
        <v>549</v>
      </c>
    </row>
    <row r="29" spans="1:17" x14ac:dyDescent="0.2">
      <c r="A29" s="91" t="s">
        <v>812</v>
      </c>
      <c r="B29" s="92" t="s">
        <v>813</v>
      </c>
      <c r="C29" s="93">
        <v>1E-3</v>
      </c>
      <c r="D29" s="93">
        <v>8.0000000000000004E-4</v>
      </c>
      <c r="E29" s="93">
        <v>1E-3</v>
      </c>
      <c r="F29" s="93">
        <v>8.0000000000000004E-4</v>
      </c>
      <c r="I29" s="94"/>
      <c r="J29" s="94"/>
      <c r="K29" s="94"/>
      <c r="L29" s="94"/>
      <c r="Q29" s="64" t="s">
        <v>549</v>
      </c>
    </row>
    <row r="30" spans="1:17" x14ac:dyDescent="0.2">
      <c r="A30" s="91" t="s">
        <v>814</v>
      </c>
      <c r="B30" s="92" t="s">
        <v>815</v>
      </c>
      <c r="C30" s="93">
        <v>0.13700000000000001</v>
      </c>
      <c r="D30" s="93">
        <v>0.10589999999999999</v>
      </c>
      <c r="E30" s="93">
        <v>0.13700000000000001</v>
      </c>
      <c r="F30" s="93">
        <v>0.10589999999999999</v>
      </c>
      <c r="I30" s="94"/>
      <c r="J30" s="94"/>
      <c r="K30" s="94"/>
      <c r="L30" s="94"/>
      <c r="Q30" s="64" t="s">
        <v>549</v>
      </c>
    </row>
    <row r="31" spans="1:17" x14ac:dyDescent="0.2">
      <c r="A31" s="91" t="s">
        <v>797</v>
      </c>
      <c r="B31" s="92" t="s">
        <v>816</v>
      </c>
      <c r="C31" s="93">
        <v>2.9999999999999997E-4</v>
      </c>
      <c r="D31" s="93">
        <v>2.0000000000000001E-4</v>
      </c>
      <c r="E31" s="93">
        <v>2.9999999999999997E-4</v>
      </c>
      <c r="F31" s="93">
        <v>2.0000000000000001E-4</v>
      </c>
      <c r="I31" s="94"/>
      <c r="J31" s="94"/>
      <c r="K31" s="94"/>
      <c r="L31" s="94"/>
      <c r="Q31" s="64" t="s">
        <v>549</v>
      </c>
    </row>
    <row r="32" spans="1:17" ht="25.5" x14ac:dyDescent="0.2">
      <c r="A32" s="99" t="s">
        <v>311</v>
      </c>
      <c r="B32" s="96" t="s">
        <v>817</v>
      </c>
      <c r="C32" s="97">
        <f>SUM(C22:C31)</f>
        <v>0.50539999999999996</v>
      </c>
      <c r="D32" s="97">
        <f>SUM(D22:D31)</f>
        <v>0.20299999999999999</v>
      </c>
      <c r="E32" s="97">
        <f>SUM(E22:E31)</f>
        <v>0.50539999999999996</v>
      </c>
      <c r="F32" s="97">
        <f>SUM(F22:F31)</f>
        <v>0.20299999999999999</v>
      </c>
    </row>
    <row r="33" spans="1:18" x14ac:dyDescent="0.2">
      <c r="A33" s="102"/>
      <c r="B33" s="106" t="s">
        <v>818</v>
      </c>
      <c r="C33" s="107"/>
      <c r="D33" s="107"/>
      <c r="E33" s="107"/>
      <c r="F33" s="107"/>
    </row>
    <row r="34" spans="1:18" x14ac:dyDescent="0.2">
      <c r="A34" s="100" t="s">
        <v>819</v>
      </c>
      <c r="B34" s="92" t="s">
        <v>820</v>
      </c>
      <c r="C34" s="101">
        <v>4.4499999999999998E-2</v>
      </c>
      <c r="D34" s="101">
        <v>3.4500000000000003E-2</v>
      </c>
      <c r="E34" s="101">
        <v>4.4499999999999998E-2</v>
      </c>
      <c r="F34" s="101">
        <v>3.4500000000000003E-2</v>
      </c>
      <c r="I34" s="94"/>
      <c r="J34" s="94"/>
      <c r="K34" s="94"/>
      <c r="L34" s="94"/>
      <c r="R34" s="64" t="s">
        <v>549</v>
      </c>
    </row>
    <row r="35" spans="1:18" x14ac:dyDescent="0.2">
      <c r="A35" s="100" t="s">
        <v>821</v>
      </c>
      <c r="B35" s="92" t="s">
        <v>822</v>
      </c>
      <c r="C35" s="101">
        <v>1E-3</v>
      </c>
      <c r="D35" s="101">
        <v>8.0000000000000004E-4</v>
      </c>
      <c r="E35" s="101">
        <v>1E-3</v>
      </c>
      <c r="F35" s="101">
        <v>8.0000000000000004E-4</v>
      </c>
      <c r="I35" s="94"/>
      <c r="J35" s="94"/>
      <c r="K35" s="94"/>
      <c r="L35" s="94"/>
      <c r="R35" s="64" t="s">
        <v>549</v>
      </c>
    </row>
    <row r="36" spans="1:18" x14ac:dyDescent="0.2">
      <c r="A36" s="100" t="s">
        <v>823</v>
      </c>
      <c r="B36" s="92" t="s">
        <v>824</v>
      </c>
      <c r="C36" s="101">
        <v>5.0000000000000001E-3</v>
      </c>
      <c r="D36" s="101">
        <v>3.8999999999999998E-3</v>
      </c>
      <c r="E36" s="101">
        <v>5.0000000000000001E-3</v>
      </c>
      <c r="F36" s="101">
        <v>3.8999999999999998E-3</v>
      </c>
      <c r="I36" s="94"/>
      <c r="J36" s="94"/>
      <c r="K36" s="94"/>
      <c r="L36" s="94"/>
      <c r="R36" s="64" t="s">
        <v>549</v>
      </c>
    </row>
    <row r="37" spans="1:18" x14ac:dyDescent="0.2">
      <c r="A37" s="100" t="s">
        <v>825</v>
      </c>
      <c r="B37" s="92" t="s">
        <v>826</v>
      </c>
      <c r="C37" s="101">
        <v>4.0800000000000003E-2</v>
      </c>
      <c r="D37" s="101">
        <v>3.1600000000000003E-2</v>
      </c>
      <c r="E37" s="101">
        <v>4.0800000000000003E-2</v>
      </c>
      <c r="F37" s="101">
        <v>3.1600000000000003E-2</v>
      </c>
      <c r="I37" s="94"/>
      <c r="J37" s="94"/>
      <c r="K37" s="94"/>
      <c r="L37" s="94"/>
      <c r="R37" s="64" t="s">
        <v>549</v>
      </c>
    </row>
    <row r="38" spans="1:18" x14ac:dyDescent="0.2">
      <c r="A38" s="100" t="s">
        <v>827</v>
      </c>
      <c r="B38" s="92" t="s">
        <v>828</v>
      </c>
      <c r="C38" s="101">
        <v>3.7000000000000002E-3</v>
      </c>
      <c r="D38" s="101">
        <v>2.8999999999999998E-3</v>
      </c>
      <c r="E38" s="101">
        <v>3.7000000000000002E-3</v>
      </c>
      <c r="F38" s="101">
        <v>2.8999999999999998E-3</v>
      </c>
      <c r="I38" s="94"/>
      <c r="J38" s="94"/>
      <c r="K38" s="94"/>
      <c r="L38" s="94"/>
      <c r="R38" s="64" t="s">
        <v>549</v>
      </c>
    </row>
    <row r="39" spans="1:18" ht="25.5" x14ac:dyDescent="0.2">
      <c r="A39" s="95" t="s">
        <v>312</v>
      </c>
      <c r="B39" s="96" t="s">
        <v>829</v>
      </c>
      <c r="C39" s="97">
        <f>SUM(C34:C38)</f>
        <v>9.4999999999999987E-2</v>
      </c>
      <c r="D39" s="97">
        <f>SUM(D34:D38)</f>
        <v>7.3700000000000002E-2</v>
      </c>
      <c r="E39" s="97">
        <f>SUM(E34:E38)</f>
        <v>9.4999999999999987E-2</v>
      </c>
      <c r="F39" s="97">
        <f>SUM(F34:F38)</f>
        <v>7.3700000000000002E-2</v>
      </c>
    </row>
    <row r="40" spans="1:18" x14ac:dyDescent="0.2">
      <c r="A40" s="102"/>
      <c r="B40" s="106" t="s">
        <v>830</v>
      </c>
      <c r="C40" s="107"/>
      <c r="D40" s="107"/>
      <c r="E40" s="107"/>
      <c r="F40" s="107"/>
    </row>
    <row r="41" spans="1:18" x14ac:dyDescent="0.2">
      <c r="A41" s="100" t="s">
        <v>831</v>
      </c>
      <c r="B41" s="92" t="s">
        <v>832</v>
      </c>
      <c r="C41" s="101">
        <v>8.4900000000000003E-2</v>
      </c>
      <c r="D41" s="101">
        <v>3.4099999999999998E-2</v>
      </c>
      <c r="E41" s="101">
        <v>0.186</v>
      </c>
      <c r="F41" s="101">
        <v>7.4700000000000003E-2</v>
      </c>
      <c r="I41" s="94"/>
      <c r="J41" s="94"/>
      <c r="K41" s="94"/>
      <c r="L41" s="94"/>
    </row>
    <row r="42" spans="1:18" ht="38.25" x14ac:dyDescent="0.2">
      <c r="A42" s="100" t="s">
        <v>833</v>
      </c>
      <c r="B42" s="92" t="s">
        <v>834</v>
      </c>
      <c r="C42" s="101">
        <v>3.7000000000000002E-3</v>
      </c>
      <c r="D42" s="101">
        <v>2.8999999999999998E-3</v>
      </c>
      <c r="E42" s="101">
        <v>3.8999999999999998E-3</v>
      </c>
      <c r="F42" s="101">
        <v>3.0999999999999999E-3</v>
      </c>
      <c r="I42" s="94"/>
      <c r="J42" s="94"/>
      <c r="K42" s="94"/>
      <c r="L42" s="94"/>
    </row>
    <row r="43" spans="1:18" ht="25.5" x14ac:dyDescent="0.2">
      <c r="A43" s="95" t="s">
        <v>835</v>
      </c>
      <c r="B43" s="96" t="s">
        <v>836</v>
      </c>
      <c r="C43" s="97">
        <f>SUM(C41:C42)</f>
        <v>8.8599999999999998E-2</v>
      </c>
      <c r="D43" s="97">
        <f>SUM(D41:D42)</f>
        <v>3.6999999999999998E-2</v>
      </c>
      <c r="E43" s="97">
        <f>SUM(E41:E42)</f>
        <v>0.18989999999999999</v>
      </c>
      <c r="F43" s="97">
        <f>SUM(F41:F42)</f>
        <v>7.7800000000000008E-2</v>
      </c>
    </row>
    <row r="44" spans="1:18" x14ac:dyDescent="0.2">
      <c r="A44" s="102"/>
      <c r="B44" s="106" t="s">
        <v>837</v>
      </c>
      <c r="C44" s="107">
        <f>SUM(C20,C32,C39,C43)</f>
        <v>0.85699999999999998</v>
      </c>
      <c r="D44" s="107">
        <f>SUM(D20,D32,D39,D43)</f>
        <v>0.48169999999999996</v>
      </c>
      <c r="E44" s="107">
        <f>SUM(E20,E32,E39,E43)</f>
        <v>1.1582999999999999</v>
      </c>
      <c r="F44" s="107">
        <f>SUM(F20,F32,F39,F43)</f>
        <v>0.72250000000000003</v>
      </c>
    </row>
    <row r="45" spans="1:18" ht="45" customHeight="1" x14ac:dyDescent="0.2">
      <c r="A45" s="204" t="s">
        <v>838</v>
      </c>
      <c r="B45" s="204"/>
      <c r="C45" s="204"/>
      <c r="D45" s="204"/>
      <c r="E45" s="204"/>
      <c r="F45" s="204"/>
    </row>
    <row r="51" spans="1:6" x14ac:dyDescent="0.2">
      <c r="A51" s="203"/>
      <c r="B51" s="203"/>
      <c r="C51" s="203"/>
      <c r="D51" s="203"/>
      <c r="E51" s="203"/>
      <c r="F51" s="203"/>
    </row>
    <row r="52" spans="1:6" x14ac:dyDescent="0.2">
      <c r="A52" s="191"/>
      <c r="B52" s="191"/>
      <c r="C52" s="191"/>
      <c r="D52" s="191"/>
      <c r="E52" s="191"/>
      <c r="F52" s="191"/>
    </row>
    <row r="53" spans="1:6" x14ac:dyDescent="0.2">
      <c r="A53" s="191"/>
      <c r="B53" s="191"/>
      <c r="C53" s="191"/>
      <c r="D53" s="191"/>
      <c r="E53" s="191"/>
      <c r="F53" s="191"/>
    </row>
  </sheetData>
  <mergeCells count="11">
    <mergeCell ref="C1:F4"/>
    <mergeCell ref="A7:D7"/>
    <mergeCell ref="A8:A9"/>
    <mergeCell ref="B8:B9"/>
    <mergeCell ref="C8:D8"/>
    <mergeCell ref="E8:F8"/>
    <mergeCell ref="A45:F45"/>
    <mergeCell ref="A51:F51"/>
    <mergeCell ref="A52:F52"/>
    <mergeCell ref="A53:F53"/>
    <mergeCell ref="A6:F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fitToHeight="0" orientation="portrait" r:id="rId1"/>
  <headerFooter>
    <oddFooter>&amp;LCOMPOSIÇÃO DA TAXA DE ENCARGOS SOCIAIS&amp;RPágina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PLANILHA NÃO DES</vt:lpstr>
      <vt:lpstr>CPUs</vt:lpstr>
      <vt:lpstr>CRONOGRAMA</vt:lpstr>
      <vt:lpstr>BDI</vt:lpstr>
      <vt:lpstr>BDI MAT</vt:lpstr>
      <vt:lpstr>ES</vt:lpstr>
      <vt:lpstr>BDI!Area_de_impressao</vt:lpstr>
      <vt:lpstr>'BDI MAT'!Area_de_impressao</vt:lpstr>
      <vt:lpstr>CPUs!Area_de_impressao</vt:lpstr>
      <vt:lpstr>CRONOGRAMA!Area_de_impressao</vt:lpstr>
      <vt:lpstr>ES!Area_de_impressao</vt:lpstr>
      <vt:lpstr>CPUs!Titulos_de_impressao</vt:lpstr>
      <vt:lpstr>CRONOGRAMA!Titulos_de_impressao</vt:lpstr>
      <vt:lpstr>'PLANILHA NÃO DES'!Titulos_de_impressao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Leide Adriana</cp:lastModifiedBy>
  <cp:lastPrinted>2022-07-25T17:26:26Z</cp:lastPrinted>
  <dcterms:created xsi:type="dcterms:W3CDTF">2006-09-25T12:47:36Z</dcterms:created>
  <dcterms:modified xsi:type="dcterms:W3CDTF">2022-08-08T18:35:52Z</dcterms:modified>
</cp:coreProperties>
</file>